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fqml.sharepoint.com/sites/TOR-InvestorRelations-IR/Shared Documents/General/News Releases/2026/2026 ESG Reports/"/>
    </mc:Choice>
  </mc:AlternateContent>
  <xr:revisionPtr revIDLastSave="0" documentId="8_{B00B1C7D-EFAE-4B67-9DA2-C95D765EBD05}" xr6:coauthVersionLast="47" xr6:coauthVersionMax="47" xr10:uidLastSave="{00000000-0000-0000-0000-000000000000}"/>
  <bookViews>
    <workbookView xWindow="28680" yWindow="-120" windowWidth="29040" windowHeight="15840" tabRatio="844" firstSheet="1" activeTab="1" xr2:uid="{00000000-000D-0000-FFFF-FFFF00000000}"/>
  </bookViews>
  <sheets>
    <sheet name="About" sheetId="1" r:id="rId1"/>
    <sheet name="References" sheetId="25" r:id="rId2"/>
    <sheet name="Boundaries" sheetId="5" r:id="rId3"/>
    <sheet name="Air Quality " sheetId="8" r:id="rId4"/>
    <sheet name="Biodiversity" sheetId="7" r:id="rId5"/>
    <sheet name="Climate Change" sheetId="13" r:id="rId6"/>
    <sheet name="Environmental Compliance" sheetId="14" r:id="rId7"/>
    <sheet name="Water" sheetId="9" r:id="rId8"/>
    <sheet name="Waste" sheetId="12" r:id="rId9"/>
    <sheet name="Health &amp; Safety" sheetId="17" r:id="rId10"/>
    <sheet name="Workforce" sheetId="18" r:id="rId11"/>
    <sheet name="Community" sheetId="19" r:id="rId12"/>
    <sheet name="Local Supplier" sheetId="23" r:id="rId13"/>
    <sheet name="Board" sheetId="22" r:id="rId14"/>
    <sheet name="Tax &amp; Economic Contributions" sheetId="26" r:id="rId15"/>
    <sheet name="CbC Sections 1 and 2" sheetId="28" r:id="rId16"/>
    <sheet name="CbC Section 3" sheetId="29" r:id="rId17"/>
    <sheet name="CbC Sections 4 and 5" sheetId="30" r:id="rId18"/>
  </sheets>
  <definedNames>
    <definedName name="________________A1">{"'Internet'!$B$3:$D$24"}</definedName>
    <definedName name="_______________A1">{"'Internet'!$B$3:$D$24"}</definedName>
    <definedName name="______________A1">{"'Internet'!$B$3:$D$24"}</definedName>
    <definedName name="____________A1">{"'Internet'!$B$3:$D$24"}</definedName>
    <definedName name="___________xx1">"Ctas Analisis Acreedores"</definedName>
    <definedName name="__________A1">{"'Internet'!$B$3:$D$24"}</definedName>
    <definedName name="__________xx1">"Ctas Analisis Acreedores"</definedName>
    <definedName name="_________A1">{"'Internet'!$B$3:$D$24"}</definedName>
    <definedName name="_________xx1">"Ctas Analisis Acreedores"</definedName>
    <definedName name="________AAF4">{"'Hoja1'!$A$3:$B$21"}</definedName>
    <definedName name="________xx1">"Ctas Analisis Acreedores"</definedName>
    <definedName name="_______A1">{"'Internet'!$B$3:$D$24"}</definedName>
    <definedName name="_______xx1">"Ctas Analisis Acreedores"</definedName>
    <definedName name="______A1">{"'Internet'!$B$3:$D$24"}</definedName>
    <definedName name="______AAF4">{"'Hoja1'!$A$3:$B$21"}</definedName>
    <definedName name="______xx1">"Ctas Analisis Acreedores"</definedName>
    <definedName name="_____xx1">"Ctas Analisis Acreedores"</definedName>
    <definedName name="____AAF4">{"'Hoja1'!$A$3:$B$21"}</definedName>
    <definedName name="____xx1">"Ctas Analisis Acreedores"</definedName>
    <definedName name="___AAF4">{"'Hoja1'!$A$3:$B$21"}</definedName>
    <definedName name="___mds_description___">""</definedName>
    <definedName name="___xL12" localSheetId="15">Scheduled_Payment+Extra_Payment</definedName>
    <definedName name="___xL12">Scheduled_Payment+Extra_Payment</definedName>
    <definedName name="___xx1">"Ctas Analisis Acreedores"</definedName>
    <definedName name="__FDS_HYPERLINK_TOGGLE_STATE__">"ON"</definedName>
    <definedName name="__FDS_UNIQUE_RANGE_ID_GENERATOR_COUNTER">22</definedName>
    <definedName name="__IntlFixup">TRUE</definedName>
    <definedName name="__xL12" localSheetId="15">Scheduled_Payment+Extra_Payment</definedName>
    <definedName name="__xL12">Scheduled_Payment+Extra_Payment</definedName>
    <definedName name="__xlnm.Print_Area_2">NA()</definedName>
    <definedName name="__xx1">"Ctas Analisis Acreedores"</definedName>
    <definedName name="_1__FDSAUDITLINK__">{"fdsup://directions/FAT Viewer?action=UPDATE&amp;creator=factset&amp;DYN_ARGS=TRUE&amp;DOC_NAME=FAT:FQL_AUDITING_CLIENT_TEMPLATE.FAT&amp;display_string=Audit&amp;VAR:KEY=MJIDGRCDGR&amp;VAR:QUERY=RkZfRU5UUlBSX1ZBTF9EQUlMWShOT1csLCwsQ0FELCdESUwnKQ==&amp;WINDOW=FIRST_POPUP&amp;HEIGHT=450&amp;WI","DTH=450&amp;START_MAXIMIZED=FALSE&amp;VAR:CALENDAR=LOCAL&amp;VAR:SYMBOL=226188&amp;VAR:INDEX=0"}</definedName>
    <definedName name="_13__FDSAUDITLINK__">{"fdsup://directions/FAT Viewer?action=UPDATE&amp;creator=factset&amp;DYN_ARGS=TRUE&amp;DOC_NAME=FAT:FQL_AUDITING_CLIENT_TEMPLATE.FAT&amp;display_string=Audit&amp;VAR:KEY=HONKDSBYHE&amp;VAR:QUERY=RkZfRU5UUlBSX1ZBTF9EQUlMWShOT1csLCwsVVNELCdESUwnKQ==&amp;WINDOW=FIRST_POPUP&amp;HEIGHT=450&amp;WI","DTH=450&amp;START_MAXIMIZED=FALSE&amp;VAR:CALENDAR=US&amp;VAR:SYMBOL=38259P50&amp;VAR:INDEX=0"}</definedName>
    <definedName name="_14" localSheetId="15">Scheduled_Payment+Extra_Payment</definedName>
    <definedName name="_14">Scheduled_Payment+Extra_Payment</definedName>
    <definedName name="_14__FDSAUDITLINK__">{"fdsup://directions/FAT Viewer?action=UPDATE&amp;creator=factset&amp;DYN_ARGS=TRUE&amp;DOC_NAME=FAT:FQL_AUDITING_CLIENT_TEMPLATE.FAT&amp;display_string=Audit&amp;VAR:KEY=UVMHONCJEH&amp;VAR:QUERY=RkZfRU5UUlBSX1ZBTF9EQUlMWShOT1csLCwsQ0FELCdESUwnKQ==&amp;WINDOW=FIRST_POPUP&amp;HEIGHT=450&amp;WI","DTH=450&amp;START_MAXIMIZED=FALSE&amp;VAR:CALENDAR=LOCAL&amp;VAR:SYMBOL=226188&amp;VAR:INDEX=0"}</definedName>
    <definedName name="_15__FDSAUDITLINK__">{"fdsup://directions/FAT Viewer?action=UPDATE&amp;creator=factset&amp;DYN_ARGS=TRUE&amp;DOC_NAME=FAT:FQL_AUDITING_CLIENT_TEMPLATE.FAT&amp;display_string=Audit&amp;VAR:KEY=HONKDSBYHE&amp;VAR:QUERY=RkZfRU5UUlBSX1ZBTF9EQUlMWShOT1csLCwsVVNELCdESUwnKQ==&amp;WINDOW=FIRST_POPUP&amp;HEIGHT=450&amp;WI","DTH=450&amp;START_MAXIMIZED=FALSE&amp;VAR:CALENDAR=US&amp;VAR:SYMBOL=38259P50&amp;VAR:INDEX=0"}</definedName>
    <definedName name="_16__FDSAUDITLINK__">{"fdsup://directions/FAT Viewer?action=UPDATE&amp;creator=factset&amp;DYN_ARGS=TRUE&amp;DOC_NAME=FAT:FQL_AUDITING_CLIENT_TEMPLATE.FAT&amp;display_string=Audit&amp;VAR:KEY=WFAZYZAZOH&amp;VAR:QUERY=RkZfRU5UUlBSX1ZBTF9EQUlMWShOT1csLCwsJ0xPQ0FMJywnRElMJyk=&amp;WINDOW=FIRST_POPUP&amp;HEIGHT=45","0&amp;WIDTH=450&amp;START_MAXIMIZED=FALSE&amp;VAR:CALENDAR=LOCAL&amp;VAR:SYMBOL=B05N93&amp;VAR:INDEX=0"}</definedName>
    <definedName name="_17__FDSAUDITLINK__">{"fdsup://directions/FAT Viewer?action=UPDATE&amp;creator=factset&amp;DYN_ARGS=TRUE&amp;DOC_NAME=FAT:FQL_AUDITING_CLIENT_TEMPLATE.FAT&amp;display_string=Audit&amp;VAR:KEY=HONKDSBYHE&amp;VAR:QUERY=RkZfRU5UUlBSX1ZBTF9EQUlMWShOT1csLCwsVVNELCdESUwnKQ==&amp;WINDOW=FIRST_POPUP&amp;HEIGHT=450&amp;WI","DTH=450&amp;START_MAXIMIZED=FALSE&amp;VAR:CALENDAR=US&amp;VAR:SYMBOL=38259P50&amp;VAR:INDEX=0"}</definedName>
    <definedName name="_18__FDSAUDITLINK__">{"fdsup://directions/FAT Viewer?action=UPDATE&amp;creator=factset&amp;DYN_ARGS=TRUE&amp;DOC_NAME=FAT:FQL_AUDITING_CLIENT_TEMPLATE.FAT&amp;display_string=Audit&amp;VAR:KEY=HONKDSBYHE&amp;VAR:QUERY=RkZfRU5UUlBSX1ZBTF9EQUlMWShOT1csLCwsVVNELCdESUwnKQ==&amp;WINDOW=FIRST_POPUP&amp;HEIGHT=450&amp;WI","DTH=450&amp;START_MAXIMIZED=FALSE&amp;VAR:CALENDAR=US&amp;VAR:SYMBOL=38259P50&amp;VAR:INDEX=0"}</definedName>
    <definedName name="_19__FDSAUDITLINK__">{"fdsup://directions/FAT Viewer?action=UPDATE&amp;creator=factset&amp;DYN_ARGS=TRUE&amp;DOC_NAME=FAT:FQL_AUDITING_CLIENT_TEMPLATE.FAT&amp;display_string=Audit&amp;VAR:KEY=WFAZYZAZOH&amp;VAR:QUERY=RkZfRU5UUlBSX1ZBTF9EQUlMWShOT1csLCwsJ0xPQ0FMJywnRElMJyk=&amp;WINDOW=FIRST_POPUP&amp;HEIGHT=45","0&amp;WIDTH=450&amp;START_MAXIMIZED=FALSE&amp;VAR:CALENDAR=LOCAL&amp;VAR:SYMBOL=B05N93&amp;VAR:INDEX=0"}</definedName>
    <definedName name="_2__FDSAUDITLINK__">{"fdsup://Directions/FactSet Auditing Viewer?action=AUDIT_VALUE&amp;DB=129&amp;ID1=226188&amp;VALUEID=02001&amp;SDATE=2010&amp;PERIODTYPE=ANN_STD&amp;window=popup_no_bar&amp;width=385&amp;height=120&amp;START_MAXIMIZED=FALSE&amp;creator=factset&amp;display_string=Audit"}</definedName>
    <definedName name="_20__FDSAUDITLINK__">{"fdsup://directions/FAT Viewer?action=UPDATE&amp;creator=factset&amp;DYN_ARGS=TRUE&amp;DOC_NAME=FAT:FQL_AUDITING_CLIENT_TEMPLATE.FAT&amp;display_string=Audit&amp;VAR:KEY=WFAZYZAZOH&amp;VAR:QUERY=RkZfRU5UUlBSX1ZBTF9EQUlMWShOT1csLCwsJ0xPQ0FMJywnRElMJyk=&amp;WINDOW=FIRST_POPUP&amp;HEIGHT=45","0&amp;WIDTH=450&amp;START_MAXIMIZED=FALSE&amp;VAR:CALENDAR=LOCAL&amp;VAR:SYMBOL=B05N93&amp;VAR:INDEX=0"}</definedName>
    <definedName name="_21__FDSAUDITLINK__">{"fdsup://directions/FAT Viewer?action=UPDATE&amp;creator=factset&amp;DYN_ARGS=TRUE&amp;DOC_NAME=FAT:FQL_AUDITING_CLIENT_TEMPLATE.FAT&amp;display_string=Audit&amp;VAR:KEY=WFAZYZAZOH&amp;VAR:QUERY=RkZfRU5UUlBSX1ZBTF9EQUlMWShOT1csLCwsJ0xPQ0FMJywnRElMJyk=&amp;WINDOW=FIRST_POPUP&amp;HEIGHT=45","0&amp;WIDTH=450&amp;START_MAXIMIZED=FALSE&amp;VAR:CALENDAR=LOCAL&amp;VAR:SYMBOL=B05N93&amp;VAR:INDEX=0"}</definedName>
    <definedName name="_3._Print_Works_and_Inventory_Costs">"choice1"</definedName>
    <definedName name="_3__FDSAUDITLINK__">{"fdsup://directions/FAT Viewer?action=UPDATE&amp;creator=factset&amp;DYN_ARGS=TRUE&amp;DOC_NAME=FAT:FQL_AUDITING_CLIENT_TEMPLATE.FAT&amp;display_string=Audit&amp;VAR:KEY=EXYLUHMBYN&amp;VAR:QUERY=RkZfREVCVChBTk4sTk9XLCwsLENBRCk=&amp;WINDOW=FIRST_POPUP&amp;HEIGHT=450&amp;WIDTH=450&amp;START_MAXIMI","ZED=FALSE&amp;VAR:CALENDAR=LOCAL&amp;VAR:SYMBOL=226188&amp;VAR:INDEX=0"}</definedName>
    <definedName name="_4__FDSAUDITLINK__">{"fdsup://Directions/FactSet Auditing Viewer?action=AUDIT_VALUE&amp;DB=129&amp;ID1=226188&amp;VALUEID=02001&amp;SDATE=2010&amp;PERIODTYPE=ANN_STD&amp;window=popup_no_bar&amp;width=385&amp;height=120&amp;START_MAXIMIZED=FALSE&amp;creator=factset&amp;display_string=Audit"}</definedName>
    <definedName name="_5__FDSAUDITLINK__">{"fdsup://directions/FAT Viewer?action=UPDATE&amp;creator=factset&amp;DYN_ARGS=TRUE&amp;DOC_NAME=FAT:FQL_AUDITING_CLIENT_TEMPLATE.FAT&amp;display_string=Audit&amp;VAR:KEY=EBEZORYNWJ&amp;VAR:QUERY=RkZfRU5UUlBSX1ZBTF9EQUlMWSg0MDY0MiwsLCxDQUQsJ0RJTCcp&amp;WINDOW=FIRST_POPUP&amp;HEIGHT=450&amp;WI","DTH=450&amp;START_MAXIMIZED=FALSE&amp;VAR:CALENDAR=US&amp;VAR:SYMBOL=226188&amp;VAR:INDEX=0"}</definedName>
    <definedName name="_6__FDSAUDITLINK__">{"fdsup://directions/FAT Viewer?action=UPDATE&amp;creator=factset&amp;DYN_ARGS=TRUE&amp;DOC_NAME=FAT:FQL_AUDITING_CLIENT_TEMPLATE.FAT&amp;display_string=Audit&amp;VAR:KEY=IFKBKLEBOT&amp;VAR:QUERY=RkZfSU5WRVNUX0xUKEFOTixOT1csLCwsQ0FEKQ==&amp;WINDOW=FIRST_POPUP&amp;HEIGHT=450&amp;WIDTH=450&amp;STAR","T_MAXIMIZED=FALSE&amp;VAR:CALENDAR=LOCAL&amp;VAR:SYMBOL=226188&amp;VAR:INDEX=0"}</definedName>
    <definedName name="_7__FDSAUDITLINK__">{"fdsup://directions/FAT Viewer?action=UPDATE&amp;creator=factset&amp;DYN_ARGS=TRUE&amp;DOC_NAME=FAT:FQL_AUDITING_CLIENT_TEMPLATE.FAT&amp;display_string=Audit&amp;VAR:KEY=CDKDOVOJMJ&amp;VAR:QUERY=RkZfREVCVChBTk4sTk9XLCwsLENBRCk=&amp;WINDOW=FIRST_POPUP&amp;HEIGHT=450&amp;WIDTH=450&amp;START_MAXIMI","ZED=FALSE&amp;VAR:CALENDAR=LOCAL&amp;VAR:SYMBOL=226188&amp;VAR:INDEX=0"}</definedName>
    <definedName name="_9__FDSAUDITLINK__">{"fdsup://directions/FAT Viewer?action=UPDATE&amp;creator=factset&amp;DYN_ARGS=TRUE&amp;DOC_NAME=FAT:FQL_AUDITING_CLIENT_TEMPLATE.FAT&amp;display_string=Audit&amp;VAR:KEY=MJIDGRCDGR&amp;VAR:QUERY=RkZfRU5UUlBSX1ZBTF9EQUlMWShOT1csLCwsQ0FELCdESUwnKQ==&amp;WINDOW=FIRST_POPUP&amp;HEIGHT=450&amp;WI","DTH=450&amp;START_MAXIMIZED=FALSE&amp;VAR:CALENDAR=LOCAL&amp;VAR:SYMBOL=226188&amp;VAR:INDEX=0"}</definedName>
    <definedName name="_A1_10">20440.251</definedName>
    <definedName name="_A1_103">0</definedName>
    <definedName name="_A1_105">0</definedName>
    <definedName name="_A1_107">0</definedName>
    <definedName name="_A1_111">0</definedName>
    <definedName name="_A1_112">0</definedName>
    <definedName name="_A1_15">8668.655</definedName>
    <definedName name="_A1_18">23419.554</definedName>
    <definedName name="_A1_2">171204.261</definedName>
    <definedName name="_A1_21">17726.923</definedName>
    <definedName name="_A1_28">38.407</definedName>
    <definedName name="_A1_29">301452.688</definedName>
    <definedName name="_A1_31">91</definedName>
    <definedName name="_A1_34">11316.782</definedName>
    <definedName name="_A1_35">152.074</definedName>
    <definedName name="_A1_36">6212.263</definedName>
    <definedName name="_A1_37">66316.967</definedName>
    <definedName name="_A1_38">9346.207</definedName>
    <definedName name="_A1_39">30561.351</definedName>
    <definedName name="_A1_40">2466.662</definedName>
    <definedName name="_A1_41">0</definedName>
    <definedName name="_A1_42">2001.836</definedName>
    <definedName name="_A1_43">449.778</definedName>
    <definedName name="_A1_44">4308.92</definedName>
    <definedName name="_A1_45">8647.311</definedName>
    <definedName name="_A1_46">0</definedName>
    <definedName name="_A1_47">0</definedName>
    <definedName name="_A10_10">0</definedName>
    <definedName name="_A10_103">0</definedName>
    <definedName name="_A10_105">0</definedName>
    <definedName name="_A10_107">0</definedName>
    <definedName name="_A10_111">0</definedName>
    <definedName name="_A10_112">0</definedName>
    <definedName name="_A10_15">0</definedName>
    <definedName name="_A10_18">0</definedName>
    <definedName name="_A10_2">114043.145</definedName>
    <definedName name="_A10_21">0</definedName>
    <definedName name="_A10_28">0</definedName>
    <definedName name="_A10_29">0</definedName>
    <definedName name="_A10_31">0</definedName>
    <definedName name="_A10_34">83493.625</definedName>
    <definedName name="_A10_35">0</definedName>
    <definedName name="_A10_36">0</definedName>
    <definedName name="_A10_37">4794.607</definedName>
    <definedName name="_A10_38">0</definedName>
    <definedName name="_A10_39">0</definedName>
    <definedName name="_A10_40">0</definedName>
    <definedName name="_A10_41">0</definedName>
    <definedName name="_A10_42">6984.089</definedName>
    <definedName name="_A10_43">0</definedName>
    <definedName name="_A10_44">0</definedName>
    <definedName name="_A10_45">0</definedName>
    <definedName name="_A10_46">0</definedName>
    <definedName name="_A10_47">0</definedName>
    <definedName name="_A100">-13347906.416</definedName>
    <definedName name="_A100_10">-562190.093</definedName>
    <definedName name="_A100_103">0</definedName>
    <definedName name="_A100_105">21041.908</definedName>
    <definedName name="_A100_107">224076.93</definedName>
    <definedName name="_A100_108">2414691.679</definedName>
    <definedName name="_A100_111">0</definedName>
    <definedName name="_A100_112">0</definedName>
    <definedName name="_A100_15">-55983.403</definedName>
    <definedName name="_A100_18">-635509.003</definedName>
    <definedName name="_A100_2">-7942397.654</definedName>
    <definedName name="_A100_21">-208838.463</definedName>
    <definedName name="_A100_28">0</definedName>
    <definedName name="_A100_29">-2560413.3</definedName>
    <definedName name="_A100_31">0</definedName>
    <definedName name="_A100_34">-27942.578</definedName>
    <definedName name="_A100_35">-879157.822</definedName>
    <definedName name="_A100_36">-62799.493</definedName>
    <definedName name="_A100_37">-384894.447</definedName>
    <definedName name="_A100_38">-1498.746</definedName>
    <definedName name="_A100_39">-7000</definedName>
    <definedName name="_A100_40">0</definedName>
    <definedName name="_A100_41">0</definedName>
    <definedName name="_A100_42">-2638400.644</definedName>
    <definedName name="_A100_43">0</definedName>
    <definedName name="_A100_44">0</definedName>
    <definedName name="_A100_45">-29467.487</definedName>
    <definedName name="_A100_46">-11223.8</definedName>
    <definedName name="_A100_47">0</definedName>
    <definedName name="_A11">1548519.784</definedName>
    <definedName name="_A11_10">0</definedName>
    <definedName name="_A11_103">0</definedName>
    <definedName name="_A11_105">0</definedName>
    <definedName name="_A11_107">0</definedName>
    <definedName name="_A11_111">0</definedName>
    <definedName name="_A11_112">0</definedName>
    <definedName name="_A11_15">0</definedName>
    <definedName name="_A11_18">0</definedName>
    <definedName name="_A11_2">1547178.385</definedName>
    <definedName name="_A11_21">0</definedName>
    <definedName name="_A11_28">0</definedName>
    <definedName name="_A11_29">0</definedName>
    <definedName name="_A11_31">0</definedName>
    <definedName name="_A11_34">0</definedName>
    <definedName name="_A11_35">0</definedName>
    <definedName name="_A11_36">0</definedName>
    <definedName name="_A11_37">0</definedName>
    <definedName name="_A11_38">0</definedName>
    <definedName name="_A11_39">0</definedName>
    <definedName name="_A11_40">0</definedName>
    <definedName name="_A11_41">0</definedName>
    <definedName name="_A11_42">0</definedName>
    <definedName name="_A11_43">0</definedName>
    <definedName name="_A11_44">0</definedName>
    <definedName name="_A11_45">1341.399</definedName>
    <definedName name="_A11_46">0</definedName>
    <definedName name="_A11_47">0</definedName>
    <definedName name="_A12">1762431.818</definedName>
    <definedName name="_A12_10">3937.551</definedName>
    <definedName name="_A12_103">0</definedName>
    <definedName name="_A12_105">0</definedName>
    <definedName name="_A12_107">0</definedName>
    <definedName name="_A12_111">0</definedName>
    <definedName name="_A12_112">0</definedName>
    <definedName name="_A12_15">3742.825</definedName>
    <definedName name="_A12_18">961.12</definedName>
    <definedName name="_A12_2">255445.513</definedName>
    <definedName name="_A12_21">2060.619</definedName>
    <definedName name="_A12_28">0</definedName>
    <definedName name="_A12_29">1397506.742</definedName>
    <definedName name="_A12_31">0</definedName>
    <definedName name="_A12_34">2800.891</definedName>
    <definedName name="_A12_35">54226.159</definedName>
    <definedName name="_A12_36">0</definedName>
    <definedName name="_A12_37">2525.676</definedName>
    <definedName name="_A12_38">0</definedName>
    <definedName name="_A12_39">0</definedName>
    <definedName name="_A12_40">0</definedName>
    <definedName name="_A12_41">10489.766</definedName>
    <definedName name="_A12_42">28734.956</definedName>
    <definedName name="_A12_43">0</definedName>
    <definedName name="_A12_44">0</definedName>
    <definedName name="_A12_45">0</definedName>
    <definedName name="_A12_46">0</definedName>
    <definedName name="_A12_47">0</definedName>
    <definedName name="_A120">276932.994</definedName>
    <definedName name="_A120_10">2127.286</definedName>
    <definedName name="_A120_103">0</definedName>
    <definedName name="_A120_105">0</definedName>
    <definedName name="_A120_107">0</definedName>
    <definedName name="_A120_111">0</definedName>
    <definedName name="_A120_112">0</definedName>
    <definedName name="_A120_15">733.374</definedName>
    <definedName name="_A120_18">574.968</definedName>
    <definedName name="_A120_2">183369.57</definedName>
    <definedName name="_A120_21">2492.487</definedName>
    <definedName name="_A120_28">0</definedName>
    <definedName name="_A120_29">0</definedName>
    <definedName name="_A120_31">0</definedName>
    <definedName name="_A120_34">35972.872</definedName>
    <definedName name="_A120_35">1100.7</definedName>
    <definedName name="_A120_36">0</definedName>
    <definedName name="_A120_37">1685.398</definedName>
    <definedName name="_A120_38">0</definedName>
    <definedName name="_A120_39">0</definedName>
    <definedName name="_A120_40">0</definedName>
    <definedName name="_A120_41">0</definedName>
    <definedName name="_A120_42">44737.57</definedName>
    <definedName name="_A120_43">2024.429</definedName>
    <definedName name="_A120_44">2114.34</definedName>
    <definedName name="_A120_45">0</definedName>
    <definedName name="_A120_46">0</definedName>
    <definedName name="_A120_47">0</definedName>
    <definedName name="_A121">5696139.752</definedName>
    <definedName name="_A121_10">148759.624</definedName>
    <definedName name="_A121_103">0</definedName>
    <definedName name="_A121_105">0</definedName>
    <definedName name="_A121_107">-56845.839</definedName>
    <definedName name="_A121_108">-7147.563</definedName>
    <definedName name="_A121_111">0</definedName>
    <definedName name="_A121_112">0</definedName>
    <definedName name="_A121_15">13103.653</definedName>
    <definedName name="_A121_18">285469.866</definedName>
    <definedName name="_A121_2">2384522.987</definedName>
    <definedName name="_A121_21">41616.606</definedName>
    <definedName name="_A121_28">0</definedName>
    <definedName name="_A121_29">92996.213</definedName>
    <definedName name="_A121_31">0</definedName>
    <definedName name="_A121_34">1022196.248</definedName>
    <definedName name="_A121_35">627291.365</definedName>
    <definedName name="_A121_36">31322.373</definedName>
    <definedName name="_A121_37">157201.455</definedName>
    <definedName name="_A121_38">0</definedName>
    <definedName name="_A121_39">0</definedName>
    <definedName name="_A121_40">0</definedName>
    <definedName name="_A121_41">3593.89100000001</definedName>
    <definedName name="_A121_42">740005.637</definedName>
    <definedName name="_A121_43">97187.245</definedName>
    <definedName name="_A121_44">85941.239</definedName>
    <definedName name="_A121_45">25745.065</definedName>
    <definedName name="_A121_46">3179.687</definedName>
    <definedName name="_A121_47">0</definedName>
    <definedName name="_A122">4342125.244</definedName>
    <definedName name="_A122_10">301051.601</definedName>
    <definedName name="_A122_103">0</definedName>
    <definedName name="_A122_105">0</definedName>
    <definedName name="_A122_107">0</definedName>
    <definedName name="_A122_108">-2400057.616</definedName>
    <definedName name="_A122_111">0</definedName>
    <definedName name="_A122_112">0</definedName>
    <definedName name="_A122_15">23015.941</definedName>
    <definedName name="_A122_18">155614.312</definedName>
    <definedName name="_A122_2">3851012.501</definedName>
    <definedName name="_A122_21">98545.736</definedName>
    <definedName name="_A122_28">0</definedName>
    <definedName name="_A122_29">1968974.286</definedName>
    <definedName name="_A122_31">0</definedName>
    <definedName name="_A122_34">15465.858</definedName>
    <definedName name="_A122_35">24847.635</definedName>
    <definedName name="_A122_36">786.213</definedName>
    <definedName name="_A122_37">69709.899</definedName>
    <definedName name="_A122_38">0</definedName>
    <definedName name="_A122_39">0</definedName>
    <definedName name="_A122_40">0</definedName>
    <definedName name="_A122_41">0</definedName>
    <definedName name="_A122_42">228625.777</definedName>
    <definedName name="_A122_43">2026.436</definedName>
    <definedName name="_A122_44">0</definedName>
    <definedName name="_A122_45">2416.21</definedName>
    <definedName name="_A122_46">90.455</definedName>
    <definedName name="_A122_47">0</definedName>
    <definedName name="_A123">1222570.075</definedName>
    <definedName name="_A123_10">22976.968</definedName>
    <definedName name="_A123_103">0</definedName>
    <definedName name="_A123_105">-21041.908</definedName>
    <definedName name="_A123_107">-167231.091</definedName>
    <definedName name="_A123_108">-284.485</definedName>
    <definedName name="_A123_111">0</definedName>
    <definedName name="_A123_112">0</definedName>
    <definedName name="_A123_15">18018.454</definedName>
    <definedName name="_A123_18">28409.742</definedName>
    <definedName name="_A123_2">802895.847</definedName>
    <definedName name="_A123_21">18379.541</definedName>
    <definedName name="_A123_28">0</definedName>
    <definedName name="_A123_29">236453.44</definedName>
    <definedName name="_A123_31">0</definedName>
    <definedName name="_A123_34">45285.494</definedName>
    <definedName name="_A123_35">64653.217</definedName>
    <definedName name="_A123_36">-966.757</definedName>
    <definedName name="_A123_37">19768.705</definedName>
    <definedName name="_A123_38">1391.616</definedName>
    <definedName name="_A123_39">0</definedName>
    <definedName name="_A123_40">0</definedName>
    <definedName name="_A123_41">0</definedName>
    <definedName name="_A123_42">145076.903</definedName>
    <definedName name="_A123_43">3079.761</definedName>
    <definedName name="_A123_44">3864.013</definedName>
    <definedName name="_A123_45">735.459</definedName>
    <definedName name="_A123_46">1105.156</definedName>
    <definedName name="_A123_47">0</definedName>
    <definedName name="_A13">6261738.46</definedName>
    <definedName name="_A13_10">159755.916</definedName>
    <definedName name="_A13_103">0</definedName>
    <definedName name="_A13_105">0</definedName>
    <definedName name="_A13_107">0</definedName>
    <definedName name="_A13_111">0</definedName>
    <definedName name="_A13_112">0</definedName>
    <definedName name="_A13_15">52417.964</definedName>
    <definedName name="_A13_18">31462.77</definedName>
    <definedName name="_A13_2">4289090.239</definedName>
    <definedName name="_A13_21">76078.588</definedName>
    <definedName name="_A13_28">0</definedName>
    <definedName name="_A13_29">127438.781</definedName>
    <definedName name="_A13_31">0</definedName>
    <definedName name="_A13_34">723176.482</definedName>
    <definedName name="_A13_35">50967.692</definedName>
    <definedName name="_A13_36">962.636</definedName>
    <definedName name="_A13_37">131.025</definedName>
    <definedName name="_A13_38">0</definedName>
    <definedName name="_A13_39">0</definedName>
    <definedName name="_A13_40">0</definedName>
    <definedName name="_A13_41">0</definedName>
    <definedName name="_A13_42">648244.746</definedName>
    <definedName name="_A13_43">30464.277</definedName>
    <definedName name="_A13_44">71547.344</definedName>
    <definedName name="_A13_45">0</definedName>
    <definedName name="_A13_46">0</definedName>
    <definedName name="_A13_47">0</definedName>
    <definedName name="_A130">53249.643</definedName>
    <definedName name="_A130_10">31.726</definedName>
    <definedName name="_A130_103">0</definedName>
    <definedName name="_A130_105">0</definedName>
    <definedName name="_A130_107">0</definedName>
    <definedName name="_A130_111">0</definedName>
    <definedName name="_A130_112">0</definedName>
    <definedName name="_A130_15">0</definedName>
    <definedName name="_A130_18">0</definedName>
    <definedName name="_A130_2">-11640.019</definedName>
    <definedName name="_A130_21">0</definedName>
    <definedName name="_A130_28">0</definedName>
    <definedName name="_A130_29">10103.871</definedName>
    <definedName name="_A130_31">0</definedName>
    <definedName name="_A130_34">10051.822</definedName>
    <definedName name="_A130_35">18921.385</definedName>
    <definedName name="_A130_36">195.251</definedName>
    <definedName name="_A130_37">2077.749</definedName>
    <definedName name="_A130_38">0</definedName>
    <definedName name="_A130_39">0</definedName>
    <definedName name="_A130_40">0</definedName>
    <definedName name="_A130_41">9926.401</definedName>
    <definedName name="_A130_42">13581.457</definedName>
    <definedName name="_A130_43">0</definedName>
    <definedName name="_A130_44">0</definedName>
    <definedName name="_A130_45">0</definedName>
    <definedName name="_A130_46">0</definedName>
    <definedName name="_A130_47">0</definedName>
    <definedName name="_A131">881252.215</definedName>
    <definedName name="_A131_10">3.94</definedName>
    <definedName name="_A131_103">0</definedName>
    <definedName name="_A131_105">0</definedName>
    <definedName name="_A131_107">0</definedName>
    <definedName name="_A131_111">0</definedName>
    <definedName name="_A131_112">0</definedName>
    <definedName name="_A131_15">0</definedName>
    <definedName name="_A131_18">0</definedName>
    <definedName name="_A131_2">706611.505</definedName>
    <definedName name="_A131_21">0</definedName>
    <definedName name="_A131_28">0</definedName>
    <definedName name="_A131_29">63947.501</definedName>
    <definedName name="_A131_31">0</definedName>
    <definedName name="_A131_34">0</definedName>
    <definedName name="_A131_35">43294.572</definedName>
    <definedName name="_A131_36">4565.562</definedName>
    <definedName name="_A131_37">15782.706</definedName>
    <definedName name="_A131_38">0</definedName>
    <definedName name="_A131_39">0</definedName>
    <definedName name="_A131_40">0</definedName>
    <definedName name="_A131_41">771.634</definedName>
    <definedName name="_A131_42">5314.332</definedName>
    <definedName name="_A131_43">40914.049</definedName>
    <definedName name="_A131_44">46.414</definedName>
    <definedName name="_A131_45">0</definedName>
    <definedName name="_A131_46">0</definedName>
    <definedName name="_A131_47">0</definedName>
    <definedName name="_A132">42587.307</definedName>
    <definedName name="_A132_10">0</definedName>
    <definedName name="_A132_103">0</definedName>
    <definedName name="_A132_105">0</definedName>
    <definedName name="_A132_107">0</definedName>
    <definedName name="_A132_111">0</definedName>
    <definedName name="_A132_112">0</definedName>
    <definedName name="_A132_15">0</definedName>
    <definedName name="_A132_18">0</definedName>
    <definedName name="_A132_2">20417.665</definedName>
    <definedName name="_A132_21">0</definedName>
    <definedName name="_A132_28">0</definedName>
    <definedName name="_A132_29">944.618</definedName>
    <definedName name="_A132_31">0</definedName>
    <definedName name="_A132_34">0</definedName>
    <definedName name="_A132_35">1896.749</definedName>
    <definedName name="_A132_36">1.909</definedName>
    <definedName name="_A132_37">277.182</definedName>
    <definedName name="_A132_38">0</definedName>
    <definedName name="_A132_39">0</definedName>
    <definedName name="_A132_40">0</definedName>
    <definedName name="_A132_41">0</definedName>
    <definedName name="_A132_42">18154.459</definedName>
    <definedName name="_A132_43">894.725</definedName>
    <definedName name="_A132_44">0</definedName>
    <definedName name="_A132_45">0</definedName>
    <definedName name="_A132_46">0</definedName>
    <definedName name="_A132_47">0</definedName>
    <definedName name="_A133">453756.212</definedName>
    <definedName name="_A133_10">4745.924</definedName>
    <definedName name="_A133_103">0</definedName>
    <definedName name="_A133_105">0</definedName>
    <definedName name="_A133_107">0</definedName>
    <definedName name="_A133_111">0</definedName>
    <definedName name="_A133_112">0</definedName>
    <definedName name="_A133_15">250</definedName>
    <definedName name="_A133_18">315</definedName>
    <definedName name="_A133_2">370338.862</definedName>
    <definedName name="_A133_21">250</definedName>
    <definedName name="_A133_28">0</definedName>
    <definedName name="_A133_29">-3398.151</definedName>
    <definedName name="_A133_31">2538.492</definedName>
    <definedName name="_A133_34">1746.255</definedName>
    <definedName name="_A133_35">17817.061</definedName>
    <definedName name="_A133_36">1487.474</definedName>
    <definedName name="_A133_37">16165.587</definedName>
    <definedName name="_A133_38">0</definedName>
    <definedName name="_A133_39">70.325</definedName>
    <definedName name="_A133_40">0</definedName>
    <definedName name="_A133_41">15295.224</definedName>
    <definedName name="_A133_42">23677.097</definedName>
    <definedName name="_A133_43">2302.055</definedName>
    <definedName name="_A133_44">51.72</definedName>
    <definedName name="_A133_45">0</definedName>
    <definedName name="_A133_46">103.287</definedName>
    <definedName name="_A133_47">0</definedName>
    <definedName name="_A14">310701.436</definedName>
    <definedName name="_A14_10">0</definedName>
    <definedName name="_A14_103">0</definedName>
    <definedName name="_A14_105">0</definedName>
    <definedName name="_A14_107">0</definedName>
    <definedName name="_A14_111">0</definedName>
    <definedName name="_A14_112">0</definedName>
    <definedName name="_A14_15">0</definedName>
    <definedName name="_A14_18">0</definedName>
    <definedName name="_A14_2">38644.488</definedName>
    <definedName name="_A14_21">12935.778</definedName>
    <definedName name="_A14_28">0</definedName>
    <definedName name="_A14_29">23844.065</definedName>
    <definedName name="_A14_31">0</definedName>
    <definedName name="_A14_34">215601.975</definedName>
    <definedName name="_A14_35">1285.654</definedName>
    <definedName name="_A14_36">0</definedName>
    <definedName name="_A14_37">0</definedName>
    <definedName name="_A14_38">0</definedName>
    <definedName name="_A14_39">4900.887</definedName>
    <definedName name="_A14_40">0</definedName>
    <definedName name="_A14_41">0</definedName>
    <definedName name="_A14_42">10957.847</definedName>
    <definedName name="_A14_43">2530.742</definedName>
    <definedName name="_A14_44">0</definedName>
    <definedName name="_A14_45">0</definedName>
    <definedName name="_A14_46">0</definedName>
    <definedName name="_A14_47">0</definedName>
    <definedName name="_A140">-38221.087</definedName>
    <definedName name="_A140_10">-1429.457</definedName>
    <definedName name="_A140_103">0</definedName>
    <definedName name="_A140_105">0</definedName>
    <definedName name="_A140_107">0</definedName>
    <definedName name="_A140_111">0</definedName>
    <definedName name="_A140_112">0</definedName>
    <definedName name="_A140_15">-74.562</definedName>
    <definedName name="_A140_18">-56.413</definedName>
    <definedName name="_A140_2">-32769.132</definedName>
    <definedName name="_A140_21">-3900.049</definedName>
    <definedName name="_A140_28">0</definedName>
    <definedName name="_A140_29">8.526</definedName>
    <definedName name="_A140_31">0</definedName>
    <definedName name="_A140_34">0</definedName>
    <definedName name="_A140_35">0</definedName>
    <definedName name="_A140_36">0</definedName>
    <definedName name="_A140_37">0</definedName>
    <definedName name="_A140_38">0</definedName>
    <definedName name="_A140_39">0</definedName>
    <definedName name="_A140_40">0</definedName>
    <definedName name="_A140_41">0</definedName>
    <definedName name="_A140_42">0</definedName>
    <definedName name="_A140_43">0</definedName>
    <definedName name="_A140_44">0</definedName>
    <definedName name="_A140_45">0</definedName>
    <definedName name="_A140_46">0</definedName>
    <definedName name="_A140_47">0</definedName>
    <definedName name="_A145">-1706.696</definedName>
    <definedName name="_A145_10">0</definedName>
    <definedName name="_A145_103">0</definedName>
    <definedName name="_A145_105">0</definedName>
    <definedName name="_A145_107">0</definedName>
    <definedName name="_A145_111">0</definedName>
    <definedName name="_A145_112">0</definedName>
    <definedName name="_A145_15">0</definedName>
    <definedName name="_A145_18">0</definedName>
    <definedName name="_A145_2">-1706.696</definedName>
    <definedName name="_A145_21">0</definedName>
    <definedName name="_A145_28">0</definedName>
    <definedName name="_A145_29">0</definedName>
    <definedName name="_A145_31">0</definedName>
    <definedName name="_A145_34">0</definedName>
    <definedName name="_A145_35">0</definedName>
    <definedName name="_A145_36">0</definedName>
    <definedName name="_A145_37">0</definedName>
    <definedName name="_A145_38">0</definedName>
    <definedName name="_A145_39">0</definedName>
    <definedName name="_A145_40">0</definedName>
    <definedName name="_A145_41">0</definedName>
    <definedName name="_A145_42">0</definedName>
    <definedName name="_A145_43">0</definedName>
    <definedName name="_A145_44">0</definedName>
    <definedName name="_A145_45">0</definedName>
    <definedName name="_A145_46">0</definedName>
    <definedName name="_A145_47">0</definedName>
    <definedName name="_A15">455024.335</definedName>
    <definedName name="_A15_10">0</definedName>
    <definedName name="_A15_103">0</definedName>
    <definedName name="_A15_105">0</definedName>
    <definedName name="_A15_107">0</definedName>
    <definedName name="_A15_111">0</definedName>
    <definedName name="_A15_112">0</definedName>
    <definedName name="_A15_15">0</definedName>
    <definedName name="_A15_18">0</definedName>
    <definedName name="_A15_2">155186.007</definedName>
    <definedName name="_A15_21">0</definedName>
    <definedName name="_A15_28">0</definedName>
    <definedName name="_A15_29">0</definedName>
    <definedName name="_A15_31">0</definedName>
    <definedName name="_A15_34">231870.555</definedName>
    <definedName name="_A15_35">26639.559</definedName>
    <definedName name="_A15_36">0</definedName>
    <definedName name="_A15_37">23208.5</definedName>
    <definedName name="_A15_38">0</definedName>
    <definedName name="_A15_39">0</definedName>
    <definedName name="_A15_40">0</definedName>
    <definedName name="_A15_41">0</definedName>
    <definedName name="_A15_42">18119.714</definedName>
    <definedName name="_A15_43">0</definedName>
    <definedName name="_A15_44">0</definedName>
    <definedName name="_A15_45">0</definedName>
    <definedName name="_A15_46">0</definedName>
    <definedName name="_A15_47">0</definedName>
    <definedName name="_A150">132764.713</definedName>
    <definedName name="_A150_10">947.273</definedName>
    <definedName name="_A150_103">0</definedName>
    <definedName name="_A150_105">0</definedName>
    <definedName name="_A150_107">0</definedName>
    <definedName name="_A150_111">0</definedName>
    <definedName name="_A150_112">0</definedName>
    <definedName name="_A150_15">224.612</definedName>
    <definedName name="_A150_18">625.103</definedName>
    <definedName name="_A150_2">105282.014</definedName>
    <definedName name="_A150_21">137.782</definedName>
    <definedName name="_A150_28">0</definedName>
    <definedName name="_A150_29">4881.99</definedName>
    <definedName name="_A150_31">0</definedName>
    <definedName name="_A150_34">7245.379</definedName>
    <definedName name="_A150_35">5680.746</definedName>
    <definedName name="_A150_36">145.647</definedName>
    <definedName name="_A150_37">1492.528</definedName>
    <definedName name="_A150_38">4.617</definedName>
    <definedName name="_A150_39">0</definedName>
    <definedName name="_A150_40">0</definedName>
    <definedName name="_A150_41">85.116</definedName>
    <definedName name="_A150_42">5561.005</definedName>
    <definedName name="_A150_43">208.524</definedName>
    <definedName name="_A150_44">207.889</definedName>
    <definedName name="_A150_45">26.07</definedName>
    <definedName name="_A150_46">8.418</definedName>
    <definedName name="_A150_47">0</definedName>
    <definedName name="_A16">-6526973.53</definedName>
    <definedName name="_A16_10">-173648.693</definedName>
    <definedName name="_A16_103">0</definedName>
    <definedName name="_A16_105">0</definedName>
    <definedName name="_A16_107">0</definedName>
    <definedName name="_A16_111">0</definedName>
    <definedName name="_A16_112">0</definedName>
    <definedName name="_A16_15">-70739.813</definedName>
    <definedName name="_A16_18">-33089.207</definedName>
    <definedName name="_A16_2">-4548514.422</definedName>
    <definedName name="_A16_21">-83324.376</definedName>
    <definedName name="_A16_28">0</definedName>
    <definedName name="_A16_29">0</definedName>
    <definedName name="_A16_31">0</definedName>
    <definedName name="_A16_34">-860846.695</definedName>
    <definedName name="_A16_35">-101886.692</definedName>
    <definedName name="_A16_36">-964.951</definedName>
    <definedName name="_A16_37">-3286.2</definedName>
    <definedName name="_A16_38">0</definedName>
    <definedName name="_A16_39">0</definedName>
    <definedName name="_A16_40">0</definedName>
    <definedName name="_A16_41">-42781.709</definedName>
    <definedName name="_A16_42">-541823.783</definedName>
    <definedName name="_A16_43">-18122.056</definedName>
    <definedName name="_A16_44">-47138.619</definedName>
    <definedName name="_A16_45">0</definedName>
    <definedName name="_A16_46">-806.314</definedName>
    <definedName name="_A16_47">0</definedName>
    <definedName name="_A160">22639.715</definedName>
    <definedName name="_A160_10">0</definedName>
    <definedName name="_A160_103">0</definedName>
    <definedName name="_A160_105">0</definedName>
    <definedName name="_A160_107">0</definedName>
    <definedName name="_A160_111">0</definedName>
    <definedName name="_A160_112">0</definedName>
    <definedName name="_A160_15">-0.855</definedName>
    <definedName name="_A160_18">29.822</definedName>
    <definedName name="_A160_2">6493.714</definedName>
    <definedName name="_A160_21">0</definedName>
    <definedName name="_A160_28">0</definedName>
    <definedName name="_A160_29">16.741</definedName>
    <definedName name="_A160_31">0</definedName>
    <definedName name="_A160_34">3011.297</definedName>
    <definedName name="_A160_35">8520.456</definedName>
    <definedName name="_A160_36">220.032</definedName>
    <definedName name="_A160_37">131.799</definedName>
    <definedName name="_A160_38">0</definedName>
    <definedName name="_A160_39">32.184</definedName>
    <definedName name="_A160_40">0</definedName>
    <definedName name="_A160_41">201.274</definedName>
    <definedName name="_A160_42">3449.548</definedName>
    <definedName name="_A160_43">296.5</definedName>
    <definedName name="_A160_44">237.203</definedName>
    <definedName name="_A160_45">0</definedName>
    <definedName name="_A160_46">0</definedName>
    <definedName name="_A160_47">0</definedName>
    <definedName name="_A165">0.868</definedName>
    <definedName name="_A165_10">0</definedName>
    <definedName name="_A165_103">77461.656</definedName>
    <definedName name="_A165_105">73779.951</definedName>
    <definedName name="_A165_107">11700.621</definedName>
    <definedName name="_A165_111">46060.078</definedName>
    <definedName name="_A165_112">0</definedName>
    <definedName name="_A165_15">-693.202</definedName>
    <definedName name="_A165_18">1503.471</definedName>
    <definedName name="_A165_2">-570.353</definedName>
    <definedName name="_A165_21">-32.687</definedName>
    <definedName name="_A165_28">-11907.854</definedName>
    <definedName name="_A165_29">0</definedName>
    <definedName name="_A165_31">-67637.213</definedName>
    <definedName name="_A165_34">0</definedName>
    <definedName name="_A165_35">0</definedName>
    <definedName name="_A165_36">0</definedName>
    <definedName name="_A165_37">-6141.867</definedName>
    <definedName name="_A165_38">0</definedName>
    <definedName name="_A165_39">0</definedName>
    <definedName name="_A165_40">-77461.656</definedName>
    <definedName name="_A165_41">-46060.077</definedName>
    <definedName name="_A165_42">0</definedName>
    <definedName name="_A165_43">0</definedName>
    <definedName name="_A165_44">0</definedName>
    <definedName name="_A165_45">0</definedName>
    <definedName name="_A165_46">0</definedName>
    <definedName name="_A165_47">0</definedName>
    <definedName name="_A166">120260.4</definedName>
    <definedName name="_A166_10">4147.326</definedName>
    <definedName name="_A166_103">0</definedName>
    <definedName name="_A166_105">0</definedName>
    <definedName name="_A166_107">0</definedName>
    <definedName name="_A166_111">0</definedName>
    <definedName name="_A166_112">53509.861</definedName>
    <definedName name="_A166_15">0</definedName>
    <definedName name="_A166_18">0</definedName>
    <definedName name="_A166_2">5753.348</definedName>
    <definedName name="_A166_21">0</definedName>
    <definedName name="_A166_28">5321.078</definedName>
    <definedName name="_A166_29">0</definedName>
    <definedName name="_A166_31">51528.787</definedName>
    <definedName name="_A166_34">0</definedName>
    <definedName name="_A166_35">0</definedName>
    <definedName name="_A166_36">0</definedName>
    <definedName name="_A166_37">0</definedName>
    <definedName name="_A166_38">0</definedName>
    <definedName name="_A166_39">0</definedName>
    <definedName name="_A166_40">0</definedName>
    <definedName name="_A166_41">0</definedName>
    <definedName name="_A166_42">0</definedName>
    <definedName name="_A166_43">0</definedName>
    <definedName name="_A166_44">0</definedName>
    <definedName name="_A166_45">0</definedName>
    <definedName name="_A166_46">0</definedName>
    <definedName name="_A166_47">0</definedName>
    <definedName name="_A167">-6577.119</definedName>
    <definedName name="_A167_10">0</definedName>
    <definedName name="_A167_103">0</definedName>
    <definedName name="_A167_105">0</definedName>
    <definedName name="_A167_107">0</definedName>
    <definedName name="_A167_111">0</definedName>
    <definedName name="_A167_112">0</definedName>
    <definedName name="_A167_15">0</definedName>
    <definedName name="_A167_18">0</definedName>
    <definedName name="_A167_2">0</definedName>
    <definedName name="_A167_21">0</definedName>
    <definedName name="_A167_28">0</definedName>
    <definedName name="_A167_29">0</definedName>
    <definedName name="_A167_31">-6577.119</definedName>
    <definedName name="_A167_34">0</definedName>
    <definedName name="_A167_35">0</definedName>
    <definedName name="_A167_36">0</definedName>
    <definedName name="_A167_37">0</definedName>
    <definedName name="_A167_38">0</definedName>
    <definedName name="_A167_39">0</definedName>
    <definedName name="_A167_40">0</definedName>
    <definedName name="_A167_41">0</definedName>
    <definedName name="_A167_42">0</definedName>
    <definedName name="_A167_43">0</definedName>
    <definedName name="_A167_44">0</definedName>
    <definedName name="_A167_45">0</definedName>
    <definedName name="_A167_46">0</definedName>
    <definedName name="_A167_47">0</definedName>
    <definedName name="_A17">0</definedName>
    <definedName name="_A17_10">0</definedName>
    <definedName name="_A17_103">-341199.136</definedName>
    <definedName name="_A17_105">-2220350.852</definedName>
    <definedName name="_A17_107">-13096762.799</definedName>
    <definedName name="_A17_111">-222864.42</definedName>
    <definedName name="_A17_112">0</definedName>
    <definedName name="_A17_15">3444.016</definedName>
    <definedName name="_A17_18">56629.376</definedName>
    <definedName name="_A17_2">6311.977</definedName>
    <definedName name="_A17_21">50.678</definedName>
    <definedName name="_A17_28">13030326.752</definedName>
    <definedName name="_A17_29">0</definedName>
    <definedName name="_A17_31">2135808.13</definedName>
    <definedName name="_A17_34">0</definedName>
    <definedName name="_A17_35">0</definedName>
    <definedName name="_A17_36">0</definedName>
    <definedName name="_A17_37">86624.803</definedName>
    <definedName name="_A17_38">0</definedName>
    <definedName name="_A17_39">0</definedName>
    <definedName name="_A17_40">341199.136</definedName>
    <definedName name="_A17_41">220782.339</definedName>
    <definedName name="_A17_42">0</definedName>
    <definedName name="_A17_43">0</definedName>
    <definedName name="_A17_44">0</definedName>
    <definedName name="_A17_45">0</definedName>
    <definedName name="_A17_46">0</definedName>
    <definedName name="_A17_47">0</definedName>
    <definedName name="_A170">-44017.516</definedName>
    <definedName name="_A170_10">-2209.866</definedName>
    <definedName name="_A170_103">0</definedName>
    <definedName name="_A170_105">0</definedName>
    <definedName name="_A170_107">0</definedName>
    <definedName name="_A170_111">0</definedName>
    <definedName name="_A170_112">0</definedName>
    <definedName name="_A170_15">-1421.867</definedName>
    <definedName name="_A170_18">-2281.795</definedName>
    <definedName name="_A170_2">-45000.517</definedName>
    <definedName name="_A170_21">-1165.363</definedName>
    <definedName name="_A170_28">2257.67099999999</definedName>
    <definedName name="_A170_29">-11137.144</definedName>
    <definedName name="_A170_31">13732.366</definedName>
    <definedName name="_A170_34">-4230.998</definedName>
    <definedName name="_A170_35">1497.728</definedName>
    <definedName name="_A170_36">-1584.574</definedName>
    <definedName name="_A170_37">-1267.856</definedName>
    <definedName name="_A170_38">-135.01</definedName>
    <definedName name="_A170_39">-264.364</definedName>
    <definedName name="_A170_40">25.663</definedName>
    <definedName name="_A170_41">7529.54</definedName>
    <definedName name="_A170_42">3490.718</definedName>
    <definedName name="_A170_43">-393.118</definedName>
    <definedName name="_A170_44">-438.179</definedName>
    <definedName name="_A170_45">-822.167</definedName>
    <definedName name="_A170_46">-198.384</definedName>
    <definedName name="_A170_47">0</definedName>
    <definedName name="_A180">27180.023</definedName>
    <definedName name="_A180_10">13274.045</definedName>
    <definedName name="_A180_103">0</definedName>
    <definedName name="_A180_105">0</definedName>
    <definedName name="_A180_107">0</definedName>
    <definedName name="_A180_111">0</definedName>
    <definedName name="_A180_112">-9096.676</definedName>
    <definedName name="_A180_15">339.913</definedName>
    <definedName name="_A180_18">27821.124</definedName>
    <definedName name="_A180_2">-83336.912</definedName>
    <definedName name="_A180_21">8328.082</definedName>
    <definedName name="_A180_28">0</definedName>
    <definedName name="_A180_29">30126.563</definedName>
    <definedName name="_A180_31">0</definedName>
    <definedName name="_A180_34">-192442.785</definedName>
    <definedName name="_A180_35">11576.13</definedName>
    <definedName name="_A180_36">1552.425</definedName>
    <definedName name="_A180_37">18795.213</definedName>
    <definedName name="_A180_38">17.427</definedName>
    <definedName name="_A180_39">1178.045</definedName>
    <definedName name="_A180_40">0</definedName>
    <definedName name="_A180_41">-10829.798</definedName>
    <definedName name="_A180_42">250707.071</definedName>
    <definedName name="_A180_43">-27126.105</definedName>
    <definedName name="_A180_44">-15099.863</definedName>
    <definedName name="_A180_45">250.869</definedName>
    <definedName name="_A180_46">1145.255</definedName>
    <definedName name="_A180_47">0</definedName>
    <definedName name="_A185">43732.033</definedName>
    <definedName name="_A185_10">0</definedName>
    <definedName name="_A185_103">0</definedName>
    <definedName name="_A185_105">5788.397</definedName>
    <definedName name="_A185_107">37943.636</definedName>
    <definedName name="_A185_111">0</definedName>
    <definedName name="_A185_112">0</definedName>
    <definedName name="_A185_15">0</definedName>
    <definedName name="_A185_18">0</definedName>
    <definedName name="_A185_2">0</definedName>
    <definedName name="_A185_21">0</definedName>
    <definedName name="_A185_28">0</definedName>
    <definedName name="_A185_29">0</definedName>
    <definedName name="_A185_31">0</definedName>
    <definedName name="_A185_34">0</definedName>
    <definedName name="_A185_35">0</definedName>
    <definedName name="_A185_36">0</definedName>
    <definedName name="_A185_37">0</definedName>
    <definedName name="_A185_38">0</definedName>
    <definedName name="_A185_39">0</definedName>
    <definedName name="_A185_40">0</definedName>
    <definedName name="_A185_41">0</definedName>
    <definedName name="_A185_43">0</definedName>
    <definedName name="_A185_44">0</definedName>
    <definedName name="_A185_45">0</definedName>
    <definedName name="_A185_46">0</definedName>
    <definedName name="_A185_47">0</definedName>
    <definedName name="_A2_10">0</definedName>
    <definedName name="_A2_103">0</definedName>
    <definedName name="_A2_105">0</definedName>
    <definedName name="_A2_107">0</definedName>
    <definedName name="_A2_111">0</definedName>
    <definedName name="_A2_112">0</definedName>
    <definedName name="_A2_15">0</definedName>
    <definedName name="_A2_18">0</definedName>
    <definedName name="_A2_2">367000</definedName>
    <definedName name="_A2_21">0</definedName>
    <definedName name="_A2_28">0</definedName>
    <definedName name="_A2_29">0</definedName>
    <definedName name="_A2_31">0</definedName>
    <definedName name="_A2_34">0</definedName>
    <definedName name="_A2_35">0</definedName>
    <definedName name="_A2_36">0</definedName>
    <definedName name="_A2_37">2744.46</definedName>
    <definedName name="_A2_38">0</definedName>
    <definedName name="_A2_39">0</definedName>
    <definedName name="_A2_40">0</definedName>
    <definedName name="_A2_41">0</definedName>
    <definedName name="_A2_42">0</definedName>
    <definedName name="_A2_43">0</definedName>
    <definedName name="_A2_44">0</definedName>
    <definedName name="_A2_45">0</definedName>
    <definedName name="_A2_46">0</definedName>
    <definedName name="_A2_47">0</definedName>
    <definedName name="_A20">191893.653</definedName>
    <definedName name="_A20_10">585</definedName>
    <definedName name="_A20_103">0</definedName>
    <definedName name="_A20_105">0</definedName>
    <definedName name="_A20_107">0</definedName>
    <definedName name="_A20_111">0</definedName>
    <definedName name="_A20_112">0</definedName>
    <definedName name="_A20_15">0</definedName>
    <definedName name="_A20_18">0</definedName>
    <definedName name="_A20_2">117372.274</definedName>
    <definedName name="_A20_21">437.903</definedName>
    <definedName name="_A20_28">0</definedName>
    <definedName name="_A20_29">0</definedName>
    <definedName name="_A20_31">0</definedName>
    <definedName name="_A20_34">21289.963</definedName>
    <definedName name="_A20_35">7790.545</definedName>
    <definedName name="_A20_36">0</definedName>
    <definedName name="_A20_37">998.161</definedName>
    <definedName name="_A20_38">589.684</definedName>
    <definedName name="_A20_39">0</definedName>
    <definedName name="_A20_40">0</definedName>
    <definedName name="_A20_41">0</definedName>
    <definedName name="_A20_42">37431.199</definedName>
    <definedName name="_A20_43">2154.602</definedName>
    <definedName name="_A20_44">3244.322</definedName>
    <definedName name="_A20_45">0</definedName>
    <definedName name="_A20_46">0</definedName>
    <definedName name="_A20_47">0</definedName>
    <definedName name="_A22">-3592242.922</definedName>
    <definedName name="_A22_10">0</definedName>
    <definedName name="_A22_103">0</definedName>
    <definedName name="_A22_105">0</definedName>
    <definedName name="_A22_107">0</definedName>
    <definedName name="_A22_108">-125.231</definedName>
    <definedName name="_A22_111">0</definedName>
    <definedName name="_A22_112">0</definedName>
    <definedName name="_A22_15">0</definedName>
    <definedName name="_A22_18">0</definedName>
    <definedName name="_A22_2">-2977201.614</definedName>
    <definedName name="_A22_21">0</definedName>
    <definedName name="_A22_28">0</definedName>
    <definedName name="_A22_29">-614916.077</definedName>
    <definedName name="_A22_31">0</definedName>
    <definedName name="_A22_34">0</definedName>
    <definedName name="_A22_35">0</definedName>
    <definedName name="_A22_36">0</definedName>
    <definedName name="_A22_37">0</definedName>
    <definedName name="_A22_38">0</definedName>
    <definedName name="_A22_39">0</definedName>
    <definedName name="_A22_40">0</definedName>
    <definedName name="_A22_41">0</definedName>
    <definedName name="_A22_42">0</definedName>
    <definedName name="_A22_43">0</definedName>
    <definedName name="_A22_44">0</definedName>
    <definedName name="_A22_45">0</definedName>
    <definedName name="_A22_46">0</definedName>
    <definedName name="_A22_47">0</definedName>
    <definedName name="_A23">-6607307.56012</definedName>
    <definedName name="_A23_10">-222997.472</definedName>
    <definedName name="_A23_103">0</definedName>
    <definedName name="_A23_105">0</definedName>
    <definedName name="_A23_107">0</definedName>
    <definedName name="_A23_111">0</definedName>
    <definedName name="_A23_112">0</definedName>
    <definedName name="_A23_15">-30478.753</definedName>
    <definedName name="_A23_18">-97612.67882</definedName>
    <definedName name="_A23_2">-3635763.4571</definedName>
    <definedName name="_A23_21">-144035.997</definedName>
    <definedName name="_A23_28">0</definedName>
    <definedName name="_A23_29">-2137257.984</definedName>
    <definedName name="_A23_31">-2665.52000000001</definedName>
    <definedName name="_A23_34">-30559.41</definedName>
    <definedName name="_A23_35">-57750.75</definedName>
    <definedName name="_A23_36">-1206.0562</definedName>
    <definedName name="_A23_37">-66326.702</definedName>
    <definedName name="_A23_38">338.23</definedName>
    <definedName name="_A23_39">-1946.386</definedName>
    <definedName name="_A23_40">-252.8</definedName>
    <definedName name="_A23_41">8422.147</definedName>
    <definedName name="_A23_42">-152992.147</definedName>
    <definedName name="_A23_43">-23252.801</definedName>
    <definedName name="_A23_44">-8749.263</definedName>
    <definedName name="_A23_45">-426.666</definedName>
    <definedName name="_A23_46">-1793.094</definedName>
    <definedName name="_A23_47">0</definedName>
    <definedName name="_A24">0</definedName>
    <definedName name="_A24_10">0</definedName>
    <definedName name="_A24_103">0</definedName>
    <definedName name="_A24_105">0</definedName>
    <definedName name="_A24_107">0</definedName>
    <definedName name="_A24_111">0</definedName>
    <definedName name="_A24_112">0</definedName>
    <definedName name="_A24_15">0</definedName>
    <definedName name="_A24_18">0</definedName>
    <definedName name="_A24_2">0</definedName>
    <definedName name="_A24_21">0</definedName>
    <definedName name="_A24_28">0</definedName>
    <definedName name="_A24_29">0</definedName>
    <definedName name="_A24_31">0</definedName>
    <definedName name="_A24_34">0</definedName>
    <definedName name="_A24_35">0</definedName>
    <definedName name="_A24_36">0</definedName>
    <definedName name="_A24_37">0</definedName>
    <definedName name="_A24_38">0</definedName>
    <definedName name="_A24_39">0</definedName>
    <definedName name="_A24_40">0</definedName>
    <definedName name="_A24_41">0</definedName>
    <definedName name="_A24_42">0</definedName>
    <definedName name="_A24_43">0</definedName>
    <definedName name="_A24_44">0</definedName>
    <definedName name="_A24_45">0</definedName>
    <definedName name="_A24_46">0</definedName>
    <definedName name="_A24_47">0</definedName>
    <definedName name="_A25">-583132.523</definedName>
    <definedName name="_A25_10">-84.648</definedName>
    <definedName name="_A25_103">0</definedName>
    <definedName name="_A25_105">0</definedName>
    <definedName name="_A25_107">0</definedName>
    <definedName name="_A25_108">125.231</definedName>
    <definedName name="_A25_111">0</definedName>
    <definedName name="_A25_112">0</definedName>
    <definedName name="_A25_15">-101.917</definedName>
    <definedName name="_A25_18">0</definedName>
    <definedName name="_A25_2">-231913.204</definedName>
    <definedName name="_A25_21">-534.196</definedName>
    <definedName name="_A25_28">0</definedName>
    <definedName name="_A25_29">0</definedName>
    <definedName name="_A25_31">-277147.98</definedName>
    <definedName name="_A25_34">-48129.155</definedName>
    <definedName name="_A25_35">-11929.832</definedName>
    <definedName name="_A25_36">173.104</definedName>
    <definedName name="_A25_37">-11545.339</definedName>
    <definedName name="_A25_38">0</definedName>
    <definedName name="_A25_39">-3920.678</definedName>
    <definedName name="_A25_40">0</definedName>
    <definedName name="_A25_41">0</definedName>
    <definedName name="_A25_42">1876.091</definedName>
    <definedName name="_A25_43">0</definedName>
    <definedName name="_A25_44">0</definedName>
    <definedName name="_A25_45">0</definedName>
    <definedName name="_A25_46">0</definedName>
    <definedName name="_A25_47">0</definedName>
    <definedName name="_A26">-1728305.00188</definedName>
    <definedName name="_A26_10">-57842.014</definedName>
    <definedName name="_A26_103">0</definedName>
    <definedName name="_A26_105">0</definedName>
    <definedName name="_A26_107">0</definedName>
    <definedName name="_A26_111">0</definedName>
    <definedName name="_A26_112">0</definedName>
    <definedName name="_A26_15">-5918.822</definedName>
    <definedName name="_A26_18">-111187.79418</definedName>
    <definedName name="_A26_2">-771939.2719</definedName>
    <definedName name="_A26_21">-15033.463</definedName>
    <definedName name="_A26_28">0</definedName>
    <definedName name="_A26_29">-84528.098</definedName>
    <definedName name="_A26_31">0</definedName>
    <definedName name="_A26_34">-137063.513</definedName>
    <definedName name="_A26_35">-153923.717</definedName>
    <definedName name="_A26_36">3987.8302</definedName>
    <definedName name="_A26_37">-44829.706</definedName>
    <definedName name="_A26_38">-353.401</definedName>
    <definedName name="_A26_39">-665</definedName>
    <definedName name="_A26_40">0</definedName>
    <definedName name="_A26_41">-10456.857</definedName>
    <definedName name="_A26_42">-326241.111</definedName>
    <definedName name="_A26_43">-1755.622</definedName>
    <definedName name="_A26_44">-7316.725</definedName>
    <definedName name="_A26_45">-3084.611</definedName>
    <definedName name="_A26_46">-153.106</definedName>
    <definedName name="_A26_47">0</definedName>
    <definedName name="_A27">-931657.64</definedName>
    <definedName name="_A27_10">-27471.722</definedName>
    <definedName name="_A27_103">0</definedName>
    <definedName name="_A27_105">0</definedName>
    <definedName name="_A27_107">0</definedName>
    <definedName name="_A27_108">45537.596</definedName>
    <definedName name="_A27_111">0</definedName>
    <definedName name="_A27_112">0</definedName>
    <definedName name="_A27_15">-203.717</definedName>
    <definedName name="_A27_18">0</definedName>
    <definedName name="_A27_2">-927681.446</definedName>
    <definedName name="_A27_21">0</definedName>
    <definedName name="_A27_28">0</definedName>
    <definedName name="_A27_29">-20066.361</definedName>
    <definedName name="_A27_31">0</definedName>
    <definedName name="_A27_34">0</definedName>
    <definedName name="_A27_35">0</definedName>
    <definedName name="_A27_36">0</definedName>
    <definedName name="_A27_37">0</definedName>
    <definedName name="_A27_38">0</definedName>
    <definedName name="_A27_39">0</definedName>
    <definedName name="_A27_40">0</definedName>
    <definedName name="_A27_41">0</definedName>
    <definedName name="_A27_42">0</definedName>
    <definedName name="_A27_43">-1027.638</definedName>
    <definedName name="_A27_44">-375.53</definedName>
    <definedName name="_A27_45">-185</definedName>
    <definedName name="_A27_46">-183.822</definedName>
    <definedName name="_A27_47">0</definedName>
    <definedName name="_A28">-2568739.103</definedName>
    <definedName name="_A28_10">-44493.394</definedName>
    <definedName name="_A28_103">136037.958</definedName>
    <definedName name="_A28_105">3568.669</definedName>
    <definedName name="_A28_107">99465.303</definedName>
    <definedName name="_A28_111">64186.3209999999</definedName>
    <definedName name="_A28_112">0</definedName>
    <definedName name="_A28_15">-2073.068</definedName>
    <definedName name="_A28_18">-189439.976</definedName>
    <definedName name="_A28_2">-1318707.897</definedName>
    <definedName name="_A28_21">-19590.551</definedName>
    <definedName name="_A28_28">-83359.788</definedName>
    <definedName name="_A28_29">-19096.497</definedName>
    <definedName name="_A28_31">-4836.64</definedName>
    <definedName name="_A28_34">-443634.811</definedName>
    <definedName name="_A28_35">-113554.126</definedName>
    <definedName name="_A28_36">-16193.68</definedName>
    <definedName name="_A28_37">-90066.268</definedName>
    <definedName name="_A28_38">312.948</definedName>
    <definedName name="_A28_39">0</definedName>
    <definedName name="_A28_40">-136050.628</definedName>
    <definedName name="_A28_41">-119807.839</definedName>
    <definedName name="_A28_42">-131998.612</definedName>
    <definedName name="_A28_43">-87106.211</definedName>
    <definedName name="_A28_44">-41087.09</definedName>
    <definedName name="_A28_45">-10918.523</definedName>
    <definedName name="_A28_46">-294.703</definedName>
    <definedName name="_A28_47">0</definedName>
    <definedName name="_A29">-990015.58</definedName>
    <definedName name="_A29_10">0</definedName>
    <definedName name="_A29_103">0</definedName>
    <definedName name="_A29_105">0</definedName>
    <definedName name="_A29_107">0</definedName>
    <definedName name="_A29_111">0</definedName>
    <definedName name="_A29_112">0</definedName>
    <definedName name="_A29_15">0</definedName>
    <definedName name="_A29_18">0</definedName>
    <definedName name="_A29_2">-990015.58</definedName>
    <definedName name="_A29_21">0</definedName>
    <definedName name="_A29_28">0</definedName>
    <definedName name="_A29_29">0</definedName>
    <definedName name="_A29_31">0</definedName>
    <definedName name="_A29_34">0</definedName>
    <definedName name="_A29_35">0</definedName>
    <definedName name="_A29_36">0</definedName>
    <definedName name="_A29_37">0</definedName>
    <definedName name="_A29_38">0</definedName>
    <definedName name="_A29_39">0</definedName>
    <definedName name="_A29_40">0</definedName>
    <definedName name="_A29_41">0</definedName>
    <definedName name="_A29_42">0</definedName>
    <definedName name="_A29_43">0</definedName>
    <definedName name="_A29_44">0</definedName>
    <definedName name="_A29_45">0</definedName>
    <definedName name="_A29_46">0</definedName>
    <definedName name="_A29_47">0</definedName>
    <definedName name="_A3_10">703006.276</definedName>
    <definedName name="_A3_103">0</definedName>
    <definedName name="_A3_105">0</definedName>
    <definedName name="_A3_107">-0.018</definedName>
    <definedName name="_A3_108">-507.976</definedName>
    <definedName name="_A3_111">-14987.346</definedName>
    <definedName name="_A3_112">0</definedName>
    <definedName name="_A3_15">13503.676</definedName>
    <definedName name="_A3_18">5091.452</definedName>
    <definedName name="_A3_2">11216912.887</definedName>
    <definedName name="_A3_21">487196.52</definedName>
    <definedName name="_A3_28">0</definedName>
    <definedName name="_A3_29">354411.775</definedName>
    <definedName name="_A3_31">0</definedName>
    <definedName name="_A3_34">562585.449</definedName>
    <definedName name="_A3_35">1313772.826</definedName>
    <definedName name="_A3_36">71360.575</definedName>
    <definedName name="_A3_37">284324.027</definedName>
    <definedName name="_A3_38">6542.745</definedName>
    <definedName name="_A3_39">3920.678</definedName>
    <definedName name="_A3_40">0</definedName>
    <definedName name="_A3_41">41096.87</definedName>
    <definedName name="_A3_42">2509137.427</definedName>
    <definedName name="_A3_43">49091.8</definedName>
    <definedName name="_A3_44">37816.876</definedName>
    <definedName name="_A3_45">31302.997</definedName>
    <definedName name="_A3_46">28278.299</definedName>
    <definedName name="_A3_47">0</definedName>
    <definedName name="_A30">-168490.664</definedName>
    <definedName name="_A30_10">0</definedName>
    <definedName name="_A30_103">0</definedName>
    <definedName name="_A30_105">0</definedName>
    <definedName name="_A30_107">0</definedName>
    <definedName name="_A30_111">0</definedName>
    <definedName name="_A30_112">0</definedName>
    <definedName name="_A30_15">0</definedName>
    <definedName name="_A30_18">0</definedName>
    <definedName name="_A30_2">-168490.664</definedName>
    <definedName name="_A30_21">0</definedName>
    <definedName name="_A30_28">0</definedName>
    <definedName name="_A30_29">0</definedName>
    <definedName name="_A30_31">0</definedName>
    <definedName name="_A30_34">0</definedName>
    <definedName name="_A30_35">0</definedName>
    <definedName name="_A30_36">0</definedName>
    <definedName name="_A30_37">0</definedName>
    <definedName name="_A30_38">0</definedName>
    <definedName name="_A30_39">0</definedName>
    <definedName name="_A30_40">0</definedName>
    <definedName name="_A30_41">0</definedName>
    <definedName name="_A30_42">0</definedName>
    <definedName name="_A30_43">0</definedName>
    <definedName name="_A30_44">0</definedName>
    <definedName name="_A30_45">0</definedName>
    <definedName name="_A30_46">0</definedName>
    <definedName name="_A30_47">0</definedName>
    <definedName name="_A32">-9302529.787</definedName>
    <definedName name="_A32_10">-601969.793</definedName>
    <definedName name="_A32_103">584125.448</definedName>
    <definedName name="_A32_105">2658849.853</definedName>
    <definedName name="_A32_107">8266569.047</definedName>
    <definedName name="_A32_111">569697.467</definedName>
    <definedName name="_A32_112">0</definedName>
    <definedName name="_A32_15">-204735.053</definedName>
    <definedName name="_A32_18">-417969.896</definedName>
    <definedName name="_A32_2">-6401088.369</definedName>
    <definedName name="_A32_21">-98705.936</definedName>
    <definedName name="_A32_28">-7533164.725</definedName>
    <definedName name="_A32_29">-1769365.062</definedName>
    <definedName name="_A32_31">-100</definedName>
    <definedName name="_A32_34">-1953849.853</definedName>
    <definedName name="_A32_35">-284125.448</definedName>
    <definedName name="_A32_36">-300000</definedName>
    <definedName name="_A32_37">-80000</definedName>
    <definedName name="_A32_38">-5000</definedName>
    <definedName name="_A32_39">-20000</definedName>
    <definedName name="_A32_40">-542000</definedName>
    <definedName name="_A32_41">-600000</definedName>
    <definedName name="_A32_42">-386413.423</definedName>
    <definedName name="_A32_43">-6000</definedName>
    <definedName name="_A32_44">-25000</definedName>
    <definedName name="_A32_45">-143000</definedName>
    <definedName name="_A32_46">-9284.044</definedName>
    <definedName name="_A32_47">0</definedName>
    <definedName name="_A33">-807814.99</definedName>
    <definedName name="_A33_10">-73110.63</definedName>
    <definedName name="_A33_103">4249.364</definedName>
    <definedName name="_A33_105">209337.812</definedName>
    <definedName name="_A33_107">896761.513</definedName>
    <definedName name="_A33_111">51298.956</definedName>
    <definedName name="_A33_112">0</definedName>
    <definedName name="_A33_15">-23584.662</definedName>
    <definedName name="_A33_18">-49570.631</definedName>
    <definedName name="_A33_2">-728420.186</definedName>
    <definedName name="_A33_21">-11496.158</definedName>
    <definedName name="_A33_28">-655292.268</definedName>
    <definedName name="_A33_29">-152522.722</definedName>
    <definedName name="_A33_31">-1806.126</definedName>
    <definedName name="_A33_34">-25311.197</definedName>
    <definedName name="_A33_35">-44.972</definedName>
    <definedName name="_A33_36">-4204.392</definedName>
    <definedName name="_A33_37">-109415.735</definedName>
    <definedName name="_A33_38">-31042.251</definedName>
    <definedName name="_A33_39">-11445.534</definedName>
    <definedName name="_A33_40">-8773.12</definedName>
    <definedName name="_A33_41">-32702.679</definedName>
    <definedName name="_A33_42">-30323.108</definedName>
    <definedName name="_A33_43">-4911.108</definedName>
    <definedName name="_A33_44">-5643.511</definedName>
    <definedName name="_A33_45">-9335.133</definedName>
    <definedName name="_A33_46">-506.512</definedName>
    <definedName name="_A33_47">0</definedName>
    <definedName name="_A34">-7746260.07</definedName>
    <definedName name="_A34_10">-662991.484</definedName>
    <definedName name="_A34_103">-460675.29</definedName>
    <definedName name="_A34_105">-2531157.575</definedName>
    <definedName name="_A34_107">5387337.459</definedName>
    <definedName name="_A34_108">160086.778</definedName>
    <definedName name="_A34_111">494496.876</definedName>
    <definedName name="_A34_112">214247.26</definedName>
    <definedName name="_A34_15">-63913.809</definedName>
    <definedName name="_A34_18">-835925.294</definedName>
    <definedName name="_A34_2">-4185114.957</definedName>
    <definedName name="_A34_21">-151937.504</definedName>
    <definedName name="_A34_28">-5967679.431</definedName>
    <definedName name="_A34_29">-1938667.395</definedName>
    <definedName name="_A34_31">84365.319</definedName>
    <definedName name="_A34_34">730744.29</definedName>
    <definedName name="_A34_35">472627.706</definedName>
    <definedName name="_A34_36">-11952.581</definedName>
    <definedName name="_A34_37">-150445.092</definedName>
    <definedName name="_A34_38">7354.771</definedName>
    <definedName name="_A34_39">-21162.88</definedName>
    <definedName name="_A34_40">428180.413</definedName>
    <definedName name="_A34_41">750842.674</definedName>
    <definedName name="_A34_42">717933.055</definedName>
    <definedName name="_A34_43">-86674.094</definedName>
    <definedName name="_A34_44">-83873.811</definedName>
    <definedName name="_A34_45">-12617.517</definedName>
    <definedName name="_A34_46">-29687.957</definedName>
    <definedName name="_A34_47">0</definedName>
    <definedName name="_A37">892071.952</definedName>
    <definedName name="_A37_10">66637.307</definedName>
    <definedName name="_A37_103">0</definedName>
    <definedName name="_A37_105">0</definedName>
    <definedName name="_A37_107">0</definedName>
    <definedName name="_A37_111">0</definedName>
    <definedName name="_A37_112">0</definedName>
    <definedName name="_A37_15">1320.137</definedName>
    <definedName name="_A37_18">0</definedName>
    <definedName name="_A37_2">820258.75</definedName>
    <definedName name="_A37_21">3855.758</definedName>
    <definedName name="_A37_28">0</definedName>
    <definedName name="_A37_29">0</definedName>
    <definedName name="_A37_31">0</definedName>
    <definedName name="_A37_34">0</definedName>
    <definedName name="_A37_35">0</definedName>
    <definedName name="_A37_36">0</definedName>
    <definedName name="_A37_37">0</definedName>
    <definedName name="_A37_38">0</definedName>
    <definedName name="_A37_39">0</definedName>
    <definedName name="_A37_40">0</definedName>
    <definedName name="_A37_41">0</definedName>
    <definedName name="_A37_42">0</definedName>
    <definedName name="_A37_43">0</definedName>
    <definedName name="_A37_44">0</definedName>
    <definedName name="_A37_45">0</definedName>
    <definedName name="_A37_46">0</definedName>
    <definedName name="_A37_47">0</definedName>
    <definedName name="_A39">699448.025</definedName>
    <definedName name="_A39_10">8700.204</definedName>
    <definedName name="_A39_103">0</definedName>
    <definedName name="_A39_105">0</definedName>
    <definedName name="_A39_107">-8891</definedName>
    <definedName name="_A39_111">0</definedName>
    <definedName name="_A39_112">-25039.739</definedName>
    <definedName name="_A39_15">212.638</definedName>
    <definedName name="_A39_18">31394.006</definedName>
    <definedName name="_A39_2">425955.076</definedName>
    <definedName name="_A39_21">5544.953</definedName>
    <definedName name="_A39_28">0</definedName>
    <definedName name="_A39_29">21290.304</definedName>
    <definedName name="_A39_31">0</definedName>
    <definedName name="_A39_34">81044.615</definedName>
    <definedName name="_A39_35">14242.51</definedName>
    <definedName name="_A39_36">2499.836</definedName>
    <definedName name="_A39_37">11613.606</definedName>
    <definedName name="_A39_38">243.114</definedName>
    <definedName name="_A39_39">0</definedName>
    <definedName name="_A39_40">0</definedName>
    <definedName name="_A39_41">55884.036</definedName>
    <definedName name="_A39_42">19167.119</definedName>
    <definedName name="_A39_43">31039.217</definedName>
    <definedName name="_A39_44">19191.324</definedName>
    <definedName name="_A39_45">5306.106</definedName>
    <definedName name="_A39_46">50.1</definedName>
    <definedName name="_A39_47">0</definedName>
    <definedName name="_A4_10">77734.026</definedName>
    <definedName name="_A4_103">0</definedName>
    <definedName name="_A4_105">0</definedName>
    <definedName name="_A4_107">0</definedName>
    <definedName name="_A4_111">0</definedName>
    <definedName name="_A4_112">0</definedName>
    <definedName name="_A4_15">0</definedName>
    <definedName name="_A4_18">0</definedName>
    <definedName name="_A4_2">1164185.999</definedName>
    <definedName name="_A4_21">3565.286</definedName>
    <definedName name="_A4_28">0</definedName>
    <definedName name="_A4_29">61070.737</definedName>
    <definedName name="_A4_31">0</definedName>
    <definedName name="_A4_34">5303.924</definedName>
    <definedName name="_A4_35">55616.557</definedName>
    <definedName name="_A4_36">692.25</definedName>
    <definedName name="_A4_37">7963.984</definedName>
    <definedName name="_A4_38">0</definedName>
    <definedName name="_A4_39">0</definedName>
    <definedName name="_A4_40">0</definedName>
    <definedName name="_A4_41">0</definedName>
    <definedName name="_A4_42">37646.953</definedName>
    <definedName name="_A4_43">530.465</definedName>
    <definedName name="_A4_44">0</definedName>
    <definedName name="_A4_45">0</definedName>
    <definedName name="_A4_46">0</definedName>
    <definedName name="_A4_47">0</definedName>
    <definedName name="_A40">2585311.76</definedName>
    <definedName name="_A40_10">107717.6</definedName>
    <definedName name="_A40_103">0</definedName>
    <definedName name="_A40_105">0</definedName>
    <definedName name="_A40_107">0</definedName>
    <definedName name="_A40_111">0</definedName>
    <definedName name="_A40_112">0</definedName>
    <definedName name="_A40_15">16967.722</definedName>
    <definedName name="_A40_18">6306.139</definedName>
    <definedName name="_A40_2">1982517.908</definedName>
    <definedName name="_A40_21">17096.39</definedName>
    <definedName name="_A40_28">0</definedName>
    <definedName name="_A40_29">14684.393</definedName>
    <definedName name="_A40_31">0</definedName>
    <definedName name="_A40_34">85901.216</definedName>
    <definedName name="_A40_35">116799.423</definedName>
    <definedName name="_A40_36">691.567</definedName>
    <definedName name="_A40_37">1808.297</definedName>
    <definedName name="_A40_38">0</definedName>
    <definedName name="_A40_39">0</definedName>
    <definedName name="_A40_40">0</definedName>
    <definedName name="_A40_41">77345.019</definedName>
    <definedName name="_A40_42">152917.296</definedName>
    <definedName name="_A40_43">1797.658</definedName>
    <definedName name="_A40_44">1954.819</definedName>
    <definedName name="_A40_45">0</definedName>
    <definedName name="_A40_46">806.313</definedName>
    <definedName name="_A40_47">0</definedName>
    <definedName name="_A41">0</definedName>
    <definedName name="_A41_10">0</definedName>
    <definedName name="_A41_103">0</definedName>
    <definedName name="_A41_105">0</definedName>
    <definedName name="_A41_107">0</definedName>
    <definedName name="_A41_111">0</definedName>
    <definedName name="_A41_112">0</definedName>
    <definedName name="_A41_15">0</definedName>
    <definedName name="_A41_18">0</definedName>
    <definedName name="_A41_2">0</definedName>
    <definedName name="_A41_21">0</definedName>
    <definedName name="_A41_28">0</definedName>
    <definedName name="_A41_29">0</definedName>
    <definedName name="_A41_31">0</definedName>
    <definedName name="_A41_34">0</definedName>
    <definedName name="_A41_35">0</definedName>
    <definedName name="_A41_36">0</definedName>
    <definedName name="_A41_37">0</definedName>
    <definedName name="_A41_38">0</definedName>
    <definedName name="_A41_39">0</definedName>
    <definedName name="_A41_40">0</definedName>
    <definedName name="_A41_41">0</definedName>
    <definedName name="_A41_42">0</definedName>
    <definedName name="_A41_43">0</definedName>
    <definedName name="_A41_44">0</definedName>
    <definedName name="_A41_45">0</definedName>
    <definedName name="_A41_46">0</definedName>
    <definedName name="_A41_47">0</definedName>
    <definedName name="_A42">0</definedName>
    <definedName name="_A42_10">-2475.68699999998</definedName>
    <definedName name="_A42_103">6650.478</definedName>
    <definedName name="_A42_105">67019.608</definedName>
    <definedName name="_A42_107">0</definedName>
    <definedName name="_A42_108">222029.537</definedName>
    <definedName name="_A42_111">0</definedName>
    <definedName name="_A42_112">0</definedName>
    <definedName name="_A42_15">-1908.971</definedName>
    <definedName name="_A42_18">-2.91038304567337E-11</definedName>
    <definedName name="_A42_2">5.82076609134674E-11</definedName>
    <definedName name="_A42_21">0</definedName>
    <definedName name="_A42_28">0</definedName>
    <definedName name="_A42_29">-0.00100000004749745</definedName>
    <definedName name="_A42_31">-2715.801</definedName>
    <definedName name="_A42_34">0</definedName>
    <definedName name="_A42_35">0</definedName>
    <definedName name="_A42_36">-6650.478</definedName>
    <definedName name="_A42_37">-34693.999</definedName>
    <definedName name="_A42_38">-271.619</definedName>
    <definedName name="_A42_39">-4673.003</definedName>
    <definedName name="_A42_40">0</definedName>
    <definedName name="_A42_41">0</definedName>
    <definedName name="_A42_42">-229045.654</definedName>
    <definedName name="_A42_43">-1130.057</definedName>
    <definedName name="_A42_44">-4322.102</definedName>
    <definedName name="_A42_45">0</definedName>
    <definedName name="_A42_46">-7812.251</definedName>
    <definedName name="_A42_47">0</definedName>
    <definedName name="_A43">1500000</definedName>
    <definedName name="_A43_10">750000</definedName>
    <definedName name="_A43_103">0</definedName>
    <definedName name="_A43_105">0</definedName>
    <definedName name="_A43_107">-1500000</definedName>
    <definedName name="_A43_111">0</definedName>
    <definedName name="_A43_15">0</definedName>
    <definedName name="_A43_18">750000</definedName>
    <definedName name="_A43_2">0</definedName>
    <definedName name="_A43_21">0</definedName>
    <definedName name="_A43_28">1500000</definedName>
    <definedName name="_A43_29">0</definedName>
    <definedName name="_A43_31">0</definedName>
    <definedName name="_A43_34">0</definedName>
    <definedName name="_A43_35">0</definedName>
    <definedName name="_A43_36">0</definedName>
    <definedName name="_A43_37">0</definedName>
    <definedName name="_A43_38">0</definedName>
    <definedName name="_A43_39">0</definedName>
    <definedName name="_A43_40">0</definedName>
    <definedName name="_A43_41">0</definedName>
    <definedName name="_A43_42">0</definedName>
    <definedName name="_A43_43">0</definedName>
    <definedName name="_A43_44">0</definedName>
    <definedName name="_A43_45">0</definedName>
    <definedName name="_A44">0</definedName>
    <definedName name="_A44_10">0</definedName>
    <definedName name="_A44_103">0</definedName>
    <definedName name="_A44_105">0</definedName>
    <definedName name="_A44_107">0</definedName>
    <definedName name="_A44_111">0</definedName>
    <definedName name="_A44_112">0</definedName>
    <definedName name="_A44_15">0</definedName>
    <definedName name="_A44_18">0</definedName>
    <definedName name="_A44_2">0</definedName>
    <definedName name="_A44_21">0</definedName>
    <definedName name="_A44_28">0</definedName>
    <definedName name="_A44_29">0</definedName>
    <definedName name="_A44_31">0</definedName>
    <definedName name="_A44_34">0</definedName>
    <definedName name="_A44_35">0</definedName>
    <definedName name="_A44_36">0</definedName>
    <definedName name="_A44_37">0</definedName>
    <definedName name="_A44_38">0</definedName>
    <definedName name="_A44_39">0</definedName>
    <definedName name="_A44_40">0</definedName>
    <definedName name="_A44_41">0</definedName>
    <definedName name="_A44_42">0</definedName>
    <definedName name="_A44_43">0</definedName>
    <definedName name="_A44_44">0</definedName>
    <definedName name="_A44_45">0</definedName>
    <definedName name="_A44_46">0</definedName>
    <definedName name="_A44_47">0</definedName>
    <definedName name="_A46">0</definedName>
    <definedName name="_A46_10">0</definedName>
    <definedName name="_A46_103">0</definedName>
    <definedName name="_A46_105">0</definedName>
    <definedName name="_A46_107">0</definedName>
    <definedName name="_A46_111">0</definedName>
    <definedName name="_A46_112">0</definedName>
    <definedName name="_A46_15">0</definedName>
    <definedName name="_A46_18">0</definedName>
    <definedName name="_A46_2">0</definedName>
    <definedName name="_A46_21">0</definedName>
    <definedName name="_A46_28">0</definedName>
    <definedName name="_A46_29">0</definedName>
    <definedName name="_A46_31">0</definedName>
    <definedName name="_A46_34">0</definedName>
    <definedName name="_A46_35">0</definedName>
    <definedName name="_A46_36">0</definedName>
    <definedName name="_A46_37">0</definedName>
    <definedName name="_A46_38">0</definedName>
    <definedName name="_A46_39">0</definedName>
    <definedName name="_A46_40">0</definedName>
    <definedName name="_A46_41">0</definedName>
    <definedName name="_A46_42">0</definedName>
    <definedName name="_A46_43">0</definedName>
    <definedName name="_A46_44">0</definedName>
    <definedName name="_A46_45">0</definedName>
    <definedName name="_A46_46">0</definedName>
    <definedName name="_A46_47">0</definedName>
    <definedName name="_A47">-607891.976</definedName>
    <definedName name="_A47_10">0</definedName>
    <definedName name="_A47_103">0</definedName>
    <definedName name="_A47_105">0</definedName>
    <definedName name="_A47_107">0</definedName>
    <definedName name="_A47_111">0</definedName>
    <definedName name="_A47_112">0</definedName>
    <definedName name="_A47_15">0</definedName>
    <definedName name="_A47_18">0</definedName>
    <definedName name="_A47_2">-607891.976</definedName>
    <definedName name="_A47_21">0</definedName>
    <definedName name="_A47_28">0</definedName>
    <definedName name="_A47_29">0</definedName>
    <definedName name="_A47_31">0</definedName>
    <definedName name="_A47_34">0</definedName>
    <definedName name="_A47_35">0</definedName>
    <definedName name="_A47_36">0</definedName>
    <definedName name="_A47_37">0</definedName>
    <definedName name="_A47_38">0</definedName>
    <definedName name="_A47_39">0</definedName>
    <definedName name="_A47_40">0</definedName>
    <definedName name="_A47_41">0</definedName>
    <definedName name="_A47_42">0</definedName>
    <definedName name="_A47_43">0</definedName>
    <definedName name="_A47_44">0</definedName>
    <definedName name="_A47_45">0</definedName>
    <definedName name="_A47_46">0</definedName>
    <definedName name="_A47_47">0</definedName>
    <definedName name="_A48">4105308.038</definedName>
    <definedName name="_A48_10">117000</definedName>
    <definedName name="_A48_103">0</definedName>
    <definedName name="_A48_105">0</definedName>
    <definedName name="_A48_107">0</definedName>
    <definedName name="_A48_108">-16600925.926</definedName>
    <definedName name="_A48_111">0</definedName>
    <definedName name="_A48_112">0</definedName>
    <definedName name="_A48_15">302412.019</definedName>
    <definedName name="_A48_18">1114570.944</definedName>
    <definedName name="_A48_2">11491834.714</definedName>
    <definedName name="_A48_21">16793.188</definedName>
    <definedName name="_A48_28">2460673.355</definedName>
    <definedName name="_A48_29">1058000</definedName>
    <definedName name="_A48_31">1645269.885</definedName>
    <definedName name="_A48_34">6572.031</definedName>
    <definedName name="_A48_35">14701.064</definedName>
    <definedName name="_A48_36">297874.053</definedName>
    <definedName name="_A48_37">156882.428</definedName>
    <definedName name="_A48_38">14155.97</definedName>
    <definedName name="_A48_39">32579.375</definedName>
    <definedName name="_A48_40">1187762.48</definedName>
    <definedName name="_A48_41">116161.903</definedName>
    <definedName name="_A48_42">349833.7</definedName>
    <definedName name="_A48_43">78301.506</definedName>
    <definedName name="_A48_44">74131.362</definedName>
    <definedName name="_A48_45">143295.127</definedName>
    <definedName name="_A48_46">27428.86</definedName>
    <definedName name="_A48_47">0</definedName>
    <definedName name="_A5_10">13905.825</definedName>
    <definedName name="_A5_103">0</definedName>
    <definedName name="_A5_105">0</definedName>
    <definedName name="_A5_107">0</definedName>
    <definedName name="_A5_111">0</definedName>
    <definedName name="_A5_112">0</definedName>
    <definedName name="_A5_15">2583.313</definedName>
    <definedName name="_A5_18">49746.203</definedName>
    <definedName name="_A5_2">295368.478</definedName>
    <definedName name="_A5_21">22308.764</definedName>
    <definedName name="_A5_28">26.1</definedName>
    <definedName name="_A5_29">8130.27</definedName>
    <definedName name="_A5_31">67902.92</definedName>
    <definedName name="_A5_34">28749.642</definedName>
    <definedName name="_A5_35">177522.636</definedName>
    <definedName name="_A5_36">3791.962</definedName>
    <definedName name="_A5_37">125835.151</definedName>
    <definedName name="_A5_38">-1762.545</definedName>
    <definedName name="_A5_39">0</definedName>
    <definedName name="_A5_40">0</definedName>
    <definedName name="_A5_41">4573.629</definedName>
    <definedName name="_A5_42">59162.801</definedName>
    <definedName name="_A5_43">17666.15</definedName>
    <definedName name="_A5_44">6163.512</definedName>
    <definedName name="_A5_45">8363.621</definedName>
    <definedName name="_A5_46">457.817</definedName>
    <definedName name="_A5_47">0</definedName>
    <definedName name="_A50">-130250.854</definedName>
    <definedName name="_A50_10">0</definedName>
    <definedName name="_A50_103">0</definedName>
    <definedName name="_A50_105">0</definedName>
    <definedName name="_A50_107">0</definedName>
    <definedName name="_A50_111">0</definedName>
    <definedName name="_A50_112">0</definedName>
    <definedName name="_A50_15">0</definedName>
    <definedName name="_A50_18">0</definedName>
    <definedName name="_A50_2">-33609.444</definedName>
    <definedName name="_A50_21">0</definedName>
    <definedName name="_A50_28">0</definedName>
    <definedName name="_A50_29">0</definedName>
    <definedName name="_A50_31">0</definedName>
    <definedName name="_A50_34">-74273.797</definedName>
    <definedName name="_A50_35">-870.185</definedName>
    <definedName name="_A50_36">0</definedName>
    <definedName name="_A50_37">-2950.451</definedName>
    <definedName name="_A50_38">0</definedName>
    <definedName name="_A50_39">0</definedName>
    <definedName name="_A50_40">0</definedName>
    <definedName name="_A50_41">0</definedName>
    <definedName name="_A50_42">-18546.977</definedName>
    <definedName name="_A50_43">0</definedName>
    <definedName name="_A50_44">0</definedName>
    <definedName name="_A50_45">0</definedName>
    <definedName name="_A50_46">0</definedName>
    <definedName name="_A50_47">0</definedName>
    <definedName name="_A51">-4869296.778</definedName>
    <definedName name="_A51_10">0</definedName>
    <definedName name="_A51_103">0</definedName>
    <definedName name="_A51_105">0</definedName>
    <definedName name="_A51_107">0</definedName>
    <definedName name="_A51_111">0</definedName>
    <definedName name="_A51_112">0</definedName>
    <definedName name="_A51_15">0</definedName>
    <definedName name="_A51_18">0</definedName>
    <definedName name="_A51_2">-4847408.64</definedName>
    <definedName name="_A51_21">0</definedName>
    <definedName name="_A51_28">0</definedName>
    <definedName name="_A51_29">0</definedName>
    <definedName name="_A51_31">0</definedName>
    <definedName name="_A51_34">0</definedName>
    <definedName name="_A51_35">0</definedName>
    <definedName name="_A51_36">0</definedName>
    <definedName name="_A51_37">0</definedName>
    <definedName name="_A51_38">0</definedName>
    <definedName name="_A51_39">0</definedName>
    <definedName name="_A51_40">0</definedName>
    <definedName name="_A51_41">0</definedName>
    <definedName name="_A51_42">-21846.138</definedName>
    <definedName name="_A51_43">-42</definedName>
    <definedName name="_A51_44">0</definedName>
    <definedName name="_A51_45">0</definedName>
    <definedName name="_A51_46">0</definedName>
    <definedName name="_A51_47">0</definedName>
    <definedName name="_A52">0</definedName>
    <definedName name="_A52_10">-258899.866</definedName>
    <definedName name="_A52_103">0</definedName>
    <definedName name="_A52_105">0</definedName>
    <definedName name="_A52_107">0</definedName>
    <definedName name="_A52_108">19572575.111</definedName>
    <definedName name="_A52_111">0</definedName>
    <definedName name="_A52_112">0</definedName>
    <definedName name="_A52_15">-5320.397</definedName>
    <definedName name="_A52_18">-262532.783</definedName>
    <definedName name="_A52_2">-4964764.685</definedName>
    <definedName name="_A52_21">-162896.2</definedName>
    <definedName name="_A52_28">-2922733.228</definedName>
    <definedName name="_A52_29">0</definedName>
    <definedName name="_A52_31">-5251957.509</definedName>
    <definedName name="_A52_34">-535422.571</definedName>
    <definedName name="_A52_35">-1645890.605</definedName>
    <definedName name="_A52_36">-22000</definedName>
    <definedName name="_A52_37">-93401.162</definedName>
    <definedName name="_A52_38">-233.757</definedName>
    <definedName name="_A52_39">-2165</definedName>
    <definedName name="_A52_40">-1195096.15</definedName>
    <definedName name="_A52_41">-438569.217</definedName>
    <definedName name="_A52_42">-1613577.384</definedName>
    <definedName name="_A52_43">-105488.588</definedName>
    <definedName name="_A52_44">-71776.604</definedName>
    <definedName name="_A52_45">-19139.745</definedName>
    <definedName name="_A52_46">-709.66</definedName>
    <definedName name="_A52_47">0</definedName>
    <definedName name="_A53">-361997.49</definedName>
    <definedName name="_A53_10">0</definedName>
    <definedName name="_A53_103">0</definedName>
    <definedName name="_A53_105">0</definedName>
    <definedName name="_A53_107">0</definedName>
    <definedName name="_A53_111">0</definedName>
    <definedName name="_A53_112">0</definedName>
    <definedName name="_A53_15">0</definedName>
    <definedName name="_A53_18">0</definedName>
    <definedName name="_A53_2">-286957.674</definedName>
    <definedName name="_A53_21">0</definedName>
    <definedName name="_A53_28">0</definedName>
    <definedName name="_A53_29">-75039.816</definedName>
    <definedName name="_A53_31">0</definedName>
    <definedName name="_A53_34">0</definedName>
    <definedName name="_A53_35">0</definedName>
    <definedName name="_A53_36">0</definedName>
    <definedName name="_A53_37">0</definedName>
    <definedName name="_A53_38">0</definedName>
    <definedName name="_A53_39">0</definedName>
    <definedName name="_A53_40">0</definedName>
    <definedName name="_A53_41">0</definedName>
    <definedName name="_A53_42">0</definedName>
    <definedName name="_A53_43">0</definedName>
    <definedName name="_A53_44">0</definedName>
    <definedName name="_A53_45">0</definedName>
    <definedName name="_A53_46">0</definedName>
    <definedName name="_A53_47">0</definedName>
    <definedName name="_A54">26132.439</definedName>
    <definedName name="_A54_10">0</definedName>
    <definedName name="_A54_103">0</definedName>
    <definedName name="_A54_105">0</definedName>
    <definedName name="_A54_107">0</definedName>
    <definedName name="_A54_111">0</definedName>
    <definedName name="_A54_112">0</definedName>
    <definedName name="_A54_15">0</definedName>
    <definedName name="_A54_18">26132.439</definedName>
    <definedName name="_A54_2">0</definedName>
    <definedName name="_A54_21">0</definedName>
    <definedName name="_A54_28">0</definedName>
    <definedName name="_A54_29">0</definedName>
    <definedName name="_A54_31">0</definedName>
    <definedName name="_A54_34">0</definedName>
    <definedName name="_A54_35">0</definedName>
    <definedName name="_A54_36">0</definedName>
    <definedName name="_A54_37">0</definedName>
    <definedName name="_A54_38">0</definedName>
    <definedName name="_A54_39">0</definedName>
    <definedName name="_A54_40">0</definedName>
    <definedName name="_A54_41">0</definedName>
    <definedName name="_A54_42">0</definedName>
    <definedName name="_A54_43">0</definedName>
    <definedName name="_A54_44">0</definedName>
    <definedName name="_A54_45">0</definedName>
    <definedName name="_A54_46">0</definedName>
    <definedName name="_A54_47">0</definedName>
    <definedName name="_A55">0</definedName>
    <definedName name="_A55_10">0</definedName>
    <definedName name="_A55_103">0</definedName>
    <definedName name="_A55_105">0</definedName>
    <definedName name="_A55_107">0</definedName>
    <definedName name="_A55_111">0</definedName>
    <definedName name="_A55_112">0</definedName>
    <definedName name="_A55_15">0</definedName>
    <definedName name="_A55_18">0</definedName>
    <definedName name="_A55_2">0</definedName>
    <definedName name="_A55_21">0</definedName>
    <definedName name="_A55_28">0</definedName>
    <definedName name="_A55_29">0</definedName>
    <definedName name="_A55_31">0</definedName>
    <definedName name="_A55_34">0</definedName>
    <definedName name="_A55_35">0</definedName>
    <definedName name="_A55_36">0</definedName>
    <definedName name="_A55_37">0</definedName>
    <definedName name="_A55_38">0</definedName>
    <definedName name="_A55_39">0</definedName>
    <definedName name="_A55_40">0</definedName>
    <definedName name="_A55_41">0</definedName>
    <definedName name="_A55_42">0</definedName>
    <definedName name="_A55_43">0</definedName>
    <definedName name="_A55_44">0</definedName>
    <definedName name="_A55_45">0</definedName>
    <definedName name="_A55_46">0</definedName>
    <definedName name="_A55_47">0</definedName>
    <definedName name="_A56">-124175.465</definedName>
    <definedName name="_A56_10">0</definedName>
    <definedName name="_A56_103">0</definedName>
    <definedName name="_A56_105">-20395.287</definedName>
    <definedName name="_A56_107">-100481.453</definedName>
    <definedName name="_A56_111">-3298.725</definedName>
    <definedName name="_A56_112">0</definedName>
    <definedName name="_A56_15">0</definedName>
    <definedName name="_A56_18">0</definedName>
    <definedName name="_A56_2">0</definedName>
    <definedName name="_A56_21">0</definedName>
    <definedName name="_A56_28">0</definedName>
    <definedName name="_A56_29">0</definedName>
    <definedName name="_A56_31">0</definedName>
    <definedName name="_A56_34">0</definedName>
    <definedName name="_A56_35">0</definedName>
    <definedName name="_A56_36">0</definedName>
    <definedName name="_A56_37">0</definedName>
    <definedName name="_A56_38">0</definedName>
    <definedName name="_A56_39">0</definedName>
    <definedName name="_A56_40">0</definedName>
    <definedName name="_A56_41">0</definedName>
    <definedName name="_A56_42">0</definedName>
    <definedName name="_A56_43">0</definedName>
    <definedName name="_A56_44">0</definedName>
    <definedName name="_A56_45">0</definedName>
    <definedName name="_A56_46">0</definedName>
    <definedName name="_A56_47">0</definedName>
    <definedName name="_A57">-6325.885</definedName>
    <definedName name="_A57_10">0</definedName>
    <definedName name="_A57_103">0</definedName>
    <definedName name="_A57_105">1820579.033</definedName>
    <definedName name="_A57_107">6357.673</definedName>
    <definedName name="_A57_111">-999576.553</definedName>
    <definedName name="_A57_112">-784062.236</definedName>
    <definedName name="_A57_15">0</definedName>
    <definedName name="_A57_18">0</definedName>
    <definedName name="_A57_2">0</definedName>
    <definedName name="_A57_21">0</definedName>
    <definedName name="_A57_28">-6325.885</definedName>
    <definedName name="_A57_29">0</definedName>
    <definedName name="_A57_31">-6357.673</definedName>
    <definedName name="_A57_34">0</definedName>
    <definedName name="_A57_35">0</definedName>
    <definedName name="_A57_36">0</definedName>
    <definedName name="_A57_37">-1802.255</definedName>
    <definedName name="_A57_38">0</definedName>
    <definedName name="_A57_39">0</definedName>
    <definedName name="_A57_40">0</definedName>
    <definedName name="_A57_41">-35137.989</definedName>
    <definedName name="_A57_42">0</definedName>
    <definedName name="_A57_43">0</definedName>
    <definedName name="_A57_44">0</definedName>
    <definedName name="_A57_45">0</definedName>
    <definedName name="_A57_46">0</definedName>
    <definedName name="_A57_47">0</definedName>
    <definedName name="_A58">2065664.844</definedName>
    <definedName name="_A58_10">28423.691</definedName>
    <definedName name="_A58_103">0</definedName>
    <definedName name="_A58_105">0</definedName>
    <definedName name="_A58_107">0</definedName>
    <definedName name="_A58_111">0</definedName>
    <definedName name="_A58_112">0</definedName>
    <definedName name="_A58_15">0</definedName>
    <definedName name="_A58_18">2891.793</definedName>
    <definedName name="_A58_2">29657.616</definedName>
    <definedName name="_A58_21">0</definedName>
    <definedName name="_A58_28">175419.816</definedName>
    <definedName name="_A58_29">0</definedName>
    <definedName name="_A58_31">1829271.928</definedName>
    <definedName name="_A58_34">0</definedName>
    <definedName name="_A58_35">0</definedName>
    <definedName name="_A58_36">0</definedName>
    <definedName name="_A58_37">0</definedName>
    <definedName name="_A58_38">0</definedName>
    <definedName name="_A58_39">0</definedName>
    <definedName name="_A58_40">0</definedName>
    <definedName name="_A58_41">0</definedName>
    <definedName name="_A58_42">0</definedName>
    <definedName name="_A58_43">0</definedName>
    <definedName name="_A58_44">0</definedName>
    <definedName name="_A58_45">0</definedName>
    <definedName name="_A58_46">0</definedName>
    <definedName name="_A58_47">0</definedName>
    <definedName name="_A59">-208707.246</definedName>
    <definedName name="_A59_10">0</definedName>
    <definedName name="_A59_103">0</definedName>
    <definedName name="_A59_105">0</definedName>
    <definedName name="_A59_107">0</definedName>
    <definedName name="_A59_111">0</definedName>
    <definedName name="_A59_112">0</definedName>
    <definedName name="_A59_15">0</definedName>
    <definedName name="_A59_18">0</definedName>
    <definedName name="_A59_2">0</definedName>
    <definedName name="_A59_21">0</definedName>
    <definedName name="_A59_28">0</definedName>
    <definedName name="_A59_29">0</definedName>
    <definedName name="_A59_31">-208707.246</definedName>
    <definedName name="_A59_34">0</definedName>
    <definedName name="_A59_35">0</definedName>
    <definedName name="_A59_36">0</definedName>
    <definedName name="_A59_37">0</definedName>
    <definedName name="_A59_38">0</definedName>
    <definedName name="_A59_39">0</definedName>
    <definedName name="_A59_40">0</definedName>
    <definedName name="_A59_41">0</definedName>
    <definedName name="_A59_42">0</definedName>
    <definedName name="_A59_43">0</definedName>
    <definedName name="_A59_44">0</definedName>
    <definedName name="_A59_45">0</definedName>
    <definedName name="_A59_46">0</definedName>
    <definedName name="_A59_47">0</definedName>
    <definedName name="_A6_10">253.719</definedName>
    <definedName name="_A6_103">0</definedName>
    <definedName name="_A6_105">0</definedName>
    <definedName name="_A6_107">0</definedName>
    <definedName name="_A6_108">-3001691.448</definedName>
    <definedName name="_A6_111">0</definedName>
    <definedName name="_A6_112">0</definedName>
    <definedName name="_A6_15">218.512</definedName>
    <definedName name="_A6_18">0</definedName>
    <definedName name="_A6_2">79447.382</definedName>
    <definedName name="_A6_21">0</definedName>
    <definedName name="_A6_28">6400</definedName>
    <definedName name="_A6_29">3003418.759</definedName>
    <definedName name="_A6_31">0</definedName>
    <definedName name="_A6_34">0</definedName>
    <definedName name="_A6_35">9812.051</definedName>
    <definedName name="_A6_36">0</definedName>
    <definedName name="_A6_37">0</definedName>
    <definedName name="_A6_38">0</definedName>
    <definedName name="_A6_39">0</definedName>
    <definedName name="_A6_40">0</definedName>
    <definedName name="_A6_41">0</definedName>
    <definedName name="_A6_42">4376.481</definedName>
    <definedName name="_A6_43">0</definedName>
    <definedName name="_A6_44">0</definedName>
    <definedName name="_A6_45">0</definedName>
    <definedName name="_A6_46">0</definedName>
    <definedName name="_A6_47">0</definedName>
    <definedName name="_A60">0</definedName>
    <definedName name="_A60_10">0</definedName>
    <definedName name="_A60_103">0</definedName>
    <definedName name="_A60_105">0</definedName>
    <definedName name="_A60_107">0</definedName>
    <definedName name="_A60_111">0</definedName>
    <definedName name="_A60_112">0</definedName>
    <definedName name="_A60_15">0</definedName>
    <definedName name="_A60_18">0</definedName>
    <definedName name="_A60_2">0</definedName>
    <definedName name="_A60_21">0</definedName>
    <definedName name="_A60_28">0</definedName>
    <definedName name="_A60_29">0</definedName>
    <definedName name="_A60_31">0</definedName>
    <definedName name="_A60_34">0</definedName>
    <definedName name="_A60_35">0</definedName>
    <definedName name="_A60_36">0</definedName>
    <definedName name="_A60_37">0</definedName>
    <definedName name="_A60_38">0</definedName>
    <definedName name="_A60_39">0</definedName>
    <definedName name="_A60_40">0</definedName>
    <definedName name="_A60_41">0</definedName>
    <definedName name="_A60_42">0</definedName>
    <definedName name="_A60_43">0</definedName>
    <definedName name="_A60_44">0</definedName>
    <definedName name="_A60_45">0</definedName>
    <definedName name="_A60_46">0</definedName>
    <definedName name="_A60_47">0</definedName>
    <definedName name="_A61">266117.227</definedName>
    <definedName name="_A61_10">0</definedName>
    <definedName name="_A61_103">0</definedName>
    <definedName name="_A61_105">0</definedName>
    <definedName name="_A61_107">0</definedName>
    <definedName name="_A61_111">0</definedName>
    <definedName name="_A61_112">-82572.676</definedName>
    <definedName name="_A61_15">0</definedName>
    <definedName name="_A61_18">0</definedName>
    <definedName name="_A61_2">0</definedName>
    <definedName name="_A61_21">0</definedName>
    <definedName name="_A61_28">0</definedName>
    <definedName name="_A61_29">0</definedName>
    <definedName name="_A61_31">0</definedName>
    <definedName name="_A61_34">287935.538</definedName>
    <definedName name="_A61_35">60754.365</definedName>
    <definedName name="_A61_36">0</definedName>
    <definedName name="_A61_37">0</definedName>
    <definedName name="_A61_38">0</definedName>
    <definedName name="_A61_39">0</definedName>
    <definedName name="_A61_40">0</definedName>
    <definedName name="_A61_41">0</definedName>
    <definedName name="_A61_42">0</definedName>
    <definedName name="_A61_43">0</definedName>
    <definedName name="_A61_44">0</definedName>
    <definedName name="_A61_45">0</definedName>
    <definedName name="_A61_46">0</definedName>
    <definedName name="_A61_47">0</definedName>
    <definedName name="_A62">633014.206</definedName>
    <definedName name="_A62_10">0</definedName>
    <definedName name="_A62_103">0</definedName>
    <definedName name="_A62_105">0</definedName>
    <definedName name="_A62_107">0</definedName>
    <definedName name="_A62_111">0</definedName>
    <definedName name="_A62_112">633014.206</definedName>
    <definedName name="_A62_15">0</definedName>
    <definedName name="_A62_18">0</definedName>
    <definedName name="_A62_2">0</definedName>
    <definedName name="_A62_21">0</definedName>
    <definedName name="_A62_28">0</definedName>
    <definedName name="_A62_29">0</definedName>
    <definedName name="_A62_31">0</definedName>
    <definedName name="_A62_34">0</definedName>
    <definedName name="_A62_35">0</definedName>
    <definedName name="_A62_36">0</definedName>
    <definedName name="_A62_37">0</definedName>
    <definedName name="_A62_38">0</definedName>
    <definedName name="_A62_39">0</definedName>
    <definedName name="_A62_40">0</definedName>
    <definedName name="_A62_41">0</definedName>
    <definedName name="_A62_42">0</definedName>
    <definedName name="_A62_43">0</definedName>
    <definedName name="_A62_44">0</definedName>
    <definedName name="_A62_45">0</definedName>
    <definedName name="_A62_46">0</definedName>
    <definedName name="_A62_47">0</definedName>
    <definedName name="_A7_10">129571.217</definedName>
    <definedName name="_A7_103">0</definedName>
    <definedName name="_A7_105">0</definedName>
    <definedName name="_A7_107">0</definedName>
    <definedName name="_A7_108">-167288.793</definedName>
    <definedName name="_A7_111">0</definedName>
    <definedName name="_A7_112">0</definedName>
    <definedName name="_A7_15">5820.739</definedName>
    <definedName name="_A7_18">25909.515</definedName>
    <definedName name="_A7_2">2521914.229</definedName>
    <definedName name="_A7_21">64504.155</definedName>
    <definedName name="_A7_28">0</definedName>
    <definedName name="_A7_29">566713.048</definedName>
    <definedName name="_A7_31">0</definedName>
    <definedName name="_A7_34">32300.643</definedName>
    <definedName name="_A7_35">0</definedName>
    <definedName name="_A7_36">0</definedName>
    <definedName name="_A7_37">2494.46</definedName>
    <definedName name="_A7_38">0</definedName>
    <definedName name="_A7_39">0</definedName>
    <definedName name="_A7_40">0</definedName>
    <definedName name="_A7_41">0</definedName>
    <definedName name="_A7_42">1418.21</definedName>
    <definedName name="_A7_43">0</definedName>
    <definedName name="_A7_44">0</definedName>
    <definedName name="_A7_45">0</definedName>
    <definedName name="_A7_46">0</definedName>
    <definedName name="_A7_47">0</definedName>
    <definedName name="_A8_10">6080.523</definedName>
    <definedName name="_A8_103">-6650.478</definedName>
    <definedName name="_A8_105">-67019.608</definedName>
    <definedName name="_A8_107">0</definedName>
    <definedName name="_A8_108">-222029.537</definedName>
    <definedName name="_A8_111">0</definedName>
    <definedName name="_A8_112">0</definedName>
    <definedName name="_A8_15">0.096</definedName>
    <definedName name="_A8_18">10296.752</definedName>
    <definedName name="_A8_2">189591.219</definedName>
    <definedName name="_A8_21">1091.172</definedName>
    <definedName name="_A8_28">0</definedName>
    <definedName name="_A8_29">32649.442</definedName>
    <definedName name="_A8_31">0</definedName>
    <definedName name="_A8_34">81572.434</definedName>
    <definedName name="_A8_35">42116.43</definedName>
    <definedName name="_A8_36">0</definedName>
    <definedName name="_A8_37">68.727</definedName>
    <definedName name="_A8_38">0</definedName>
    <definedName name="_A8_39">0</definedName>
    <definedName name="_A8_40">0</definedName>
    <definedName name="_A8_41">13344.702</definedName>
    <definedName name="_A8_42">1209.46</definedName>
    <definedName name="_A8_43">69.479</definedName>
    <definedName name="_A8_44">0</definedName>
    <definedName name="_A8_45">1566.615</definedName>
    <definedName name="_A8_46">0</definedName>
    <definedName name="_A8_47">0</definedName>
    <definedName name="_A9_10">0</definedName>
    <definedName name="_A9_103">0</definedName>
    <definedName name="_A9_105">0</definedName>
    <definedName name="_A9_107">0</definedName>
    <definedName name="_A9_111">0</definedName>
    <definedName name="_A9_112">0</definedName>
    <definedName name="_A9_15">154.612</definedName>
    <definedName name="_A9_18">0</definedName>
    <definedName name="_A9_2">27086.21</definedName>
    <definedName name="_A9_21">494.034</definedName>
    <definedName name="_A9_28">0</definedName>
    <definedName name="_A9_29">7343.855</definedName>
    <definedName name="_A9_31">0</definedName>
    <definedName name="_A9_34">472.083</definedName>
    <definedName name="_A9_35">3009.154</definedName>
    <definedName name="_A9_36">0</definedName>
    <definedName name="_A9_37">-356.021</definedName>
    <definedName name="_A9_38">0</definedName>
    <definedName name="_A9_39">0</definedName>
    <definedName name="_A9_40">0</definedName>
    <definedName name="_A9_41">0</definedName>
    <definedName name="_A9_42">1674.427</definedName>
    <definedName name="_A9_43">0</definedName>
    <definedName name="_A9_44">0</definedName>
    <definedName name="_A9_45">0</definedName>
    <definedName name="_A9_46">0</definedName>
    <definedName name="_A9_47">0</definedName>
    <definedName name="_AAF4">{"'Hoja1'!$A$3:$B$21"}</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definedName>
    <definedName name="_AtRisk_SimSetting_SimNameCount">0</definedName>
    <definedName name="_AtRisk_SimSetting_SmartSensitivityAnalysisEnabled">TRUE</definedName>
    <definedName name="_AtRisk_SimSetting_StatisticFunctionUpdating">1</definedName>
    <definedName name="_AtRisk_SimSetting_StdRecalcBehavior">0</definedName>
    <definedName name="_AtRisk_SimSetting_StdRecalcWithoutRiskStatic">0</definedName>
    <definedName name="_AtRisk_SimSetting_StdRecalcWithoutRiskStaticPercentile">0.5</definedName>
    <definedName name="_FA">"Febrero 2004"</definedName>
    <definedName name="_fecha">" 06-Dic-2004 "</definedName>
    <definedName name="_MA">2</definedName>
    <definedName name="_Order1">255</definedName>
    <definedName name="_Order2">255</definedName>
    <definedName name="_PFPControl__">"PFP"</definedName>
    <definedName name="_Regression_Int">1</definedName>
    <definedName name="_SDS_WB_TYPE">1</definedName>
    <definedName name="_srv">" 172.26.211.34 "</definedName>
    <definedName name="_usr">" irozas "</definedName>
    <definedName name="_xx1">"Ctas Analisis Acreedores"</definedName>
    <definedName name="a">39258.7191087963</definedName>
    <definedName name="AAA_DOCTOPS">"AAA_SET"</definedName>
    <definedName name="AAA_duser">"OFF"</definedName>
    <definedName name="aaaa" localSheetId="15">Main.SAPF4Help()</definedName>
    <definedName name="aaaa">Main.SAPF4Help()</definedName>
    <definedName name="AAATemp">"indirect(WBS!$K$6)"</definedName>
    <definedName name="AAB_Addin5">"AAB_Description for addin 5,Description for addin 5,Description for addin 5,Description for addin 5,Description for addin 5,Description for addin 5"</definedName>
    <definedName name="ab">{"fis.dbo.r1_datasum"}</definedName>
    <definedName name="AccessDatabase">"C:\Marshall\Temp\VBATrainingClass97.mdb"</definedName>
    <definedName name="ACCOUNT_CHANGE">"ACCOUNT_CHANGE"</definedName>
    <definedName name="ACCOUNTS_PAY">"ACCOUNTS_PAY"</definedName>
    <definedName name="ACCRUED_EXP">"ACCRUED_EXP"</definedName>
    <definedName name="ADD_PAID_IN">"ADD_PAID_IN"</definedName>
    <definedName name="AddWorkpaper" localSheetId="15">INDIRECT(_xll.CurrentCell())</definedName>
    <definedName name="AddWorkpaper">INDIRECT(_xll.CurrentCell())</definedName>
    <definedName name="adrtr">{0,0,0,0}</definedName>
    <definedName name="AGOSTO">{"'ICE  Agosto'!$A$60:$A$64","'ICE  Agosto'!$C$67"}</definedName>
    <definedName name="Ama" localSheetId="15">Main.SAPF4Help()</definedName>
    <definedName name="Ama">Main.SAPF4Help()</definedName>
    <definedName name="AMCI_DIFR_DIs" localSheetId="15">OFFSET(AMCI_DIFR_ChartX,1,0,,)</definedName>
    <definedName name="AMCI_DIFR_DIs">OFFSET(AMCI_DIFR_ChartX,1,0,,)</definedName>
    <definedName name="AMCI_DIFR_MAText" localSheetId="15">OFFSET(AMCI_DIFR_ChartX,30,0+(AMCI_DIFR_ZoomVal-1),,)</definedName>
    <definedName name="AMCI_DIFR_MAText">OFFSET(AMCI_DIFR_ChartX,30,0+(AMCI_DIFR_ZoomVal-1),,)</definedName>
    <definedName name="AMCI_DIFR_Mnth" localSheetId="15">OFFSET(AMCI_DIFR_ChartX,28,0,,)</definedName>
    <definedName name="AMCI_DIFR_Mnth">OFFSET(AMCI_DIFR_ChartX,28,0,,)</definedName>
    <definedName name="AMCI_DISR_MAText" localSheetId="15">OFFSET(AMCI_DISR_ChartX,36,0+(AMCI_DISR_ZoomVal-1),,)</definedName>
    <definedName name="AMCI_DISR_MAText">OFFSET(AMCI_DISR_ChartX,36,0+(AMCI_DISR_ZoomVal-1),,)</definedName>
    <definedName name="AMCI_DISR_Mnth" localSheetId="15">OFFSET(AMCI_DISR_ChartX,34,0,,)</definedName>
    <definedName name="AMCI_DISR_Mnth">OFFSET(AMCI_DISR_ChartX,34,0,,)</definedName>
    <definedName name="AMCI_LTIFR_LTIs" localSheetId="15">OFFSET(AMCI_LTIFR_ChartX,4,0,,)</definedName>
    <definedName name="AMCI_LTIFR_LTIs">OFFSET(AMCI_LTIFR_ChartX,4,0,,)</definedName>
    <definedName name="AMCI_LTIFR_MAText" localSheetId="15">OFFSET(AMCI_LTIFR_ChartX,33,0+(AMCI_LTIFR_ZoomVal-1),,)</definedName>
    <definedName name="AMCI_LTIFR_MAText">OFFSET(AMCI_LTIFR_ChartX,33,0+(AMCI_LTIFR_ZoomVal-1),,)</definedName>
    <definedName name="AMCI_LTIFR_Mnth" localSheetId="15">OFFSET(AMCI_LTIFR_ChartX,31,0,,)</definedName>
    <definedName name="AMCI_LTIFR_Mnth">OFFSET(AMCI_LTIFR_ChartX,31,0,,)</definedName>
    <definedName name="AMCI_LTISR_MAText" localSheetId="15">OFFSET(AMCI_LTISR_ChartX,39,0+(AMCI_LTISR_ZoomVal-1),,)</definedName>
    <definedName name="AMCI_LTISR_MAText">OFFSET(AMCI_LTISR_ChartX,39,0+(AMCI_LTISR_ZoomVal-1),,)</definedName>
    <definedName name="AMCI_LTISR_Mnth" localSheetId="15">OFFSET(AMCI_LTISR_ChartX,37,0,,)</definedName>
    <definedName name="AMCI_LTISR_Mnth">OFFSET(AMCI_LTISR_ChartX,37,0,,)</definedName>
    <definedName name="anscount">1</definedName>
    <definedName name="API_DIFR_DIs" localSheetId="15">OFFSET(API_DIFR_ChartX,421,0,,)</definedName>
    <definedName name="API_DIFR_DIs">OFFSET(API_DIFR_ChartX,421,0,,)</definedName>
    <definedName name="API_DIFR_MAText" localSheetId="15">OFFSET(API_DIFR_ChartX,450,0+(API_DIFR_ZoomVal-1),,)</definedName>
    <definedName name="API_DIFR_MAText">OFFSET(API_DIFR_ChartX,450,0+(API_DIFR_ZoomVal-1),,)</definedName>
    <definedName name="API_DIFR_Mnth" localSheetId="15">OFFSET(API_DIFR_ChartX,448,0,,)</definedName>
    <definedName name="API_DIFR_Mnth">OFFSET(API_DIFR_ChartX,448,0,,)</definedName>
    <definedName name="API_DISR_MAText" localSheetId="15">OFFSET(API_DISR_ChartX,456,0+(API_DISR_ZoomVal-1),,)</definedName>
    <definedName name="API_DISR_MAText">OFFSET(API_DISR_ChartX,456,0+(API_DISR_ZoomVal-1),,)</definedName>
    <definedName name="API_DISR_Mnth" localSheetId="15">OFFSET(API_DISR_ChartX,454,0,,)</definedName>
    <definedName name="API_DISR_Mnth">OFFSET(API_DISR_ChartX,454,0,,)</definedName>
    <definedName name="API_LTIFR_LTIs" localSheetId="15">OFFSET(API_LTIFR_ChartX,424,0,,)</definedName>
    <definedName name="API_LTIFR_LTIs">OFFSET(API_LTIFR_ChartX,424,0,,)</definedName>
    <definedName name="API_LTIFR_MAText" localSheetId="15">OFFSET(API_LTIFR_ChartX,453,0+(API_LTIFR_ZoomVal-1),,)</definedName>
    <definedName name="API_LTIFR_MAText">OFFSET(API_LTIFR_ChartX,453,0+(API_LTIFR_ZoomVal-1),,)</definedName>
    <definedName name="API_LTIFR_Mnth" localSheetId="15">OFFSET(API_LTIFR_ChartX,451,0,,)</definedName>
    <definedName name="API_LTIFR_Mnth">OFFSET(API_LTIFR_ChartX,451,0,,)</definedName>
    <definedName name="API_LTISR_MAText" localSheetId="15">OFFSET(API_LTISR_ChartX,459,0+(API_LTISR_ZoomVal-1),,)</definedName>
    <definedName name="API_LTISR_MAText">OFFSET(API_LTISR_ChartX,459,0+(API_LTISR_ZoomVal-1),,)</definedName>
    <definedName name="API_LTISR_Mnth" localSheetId="15">OFFSET(API_LTISR_ChartX,457,0,,)</definedName>
    <definedName name="API_LTISR_Mnth">OFFSET(API_LTISR_ChartX,457,0,,)</definedName>
    <definedName name="Aro" localSheetId="15">Main.SAPF4Help()</definedName>
    <definedName name="Aro">Main.SAPF4Help()</definedName>
    <definedName name="Array">{"A1","B1";"C1","D1"}</definedName>
    <definedName name="Array1">{"A1","B1";"C1","D1"}</definedName>
    <definedName name="Array2">{"A1","B1";"C1","D1"}</definedName>
    <definedName name="Array3">{"A1","B1";"C1","D1"}</definedName>
    <definedName name="AS2DocOpenMode">"AS2DocumentEdit"</definedName>
    <definedName name="AS2DocOpenMode_1">"AS2DocumentEdit"</definedName>
    <definedName name="AS2HasNoAutoHeaderFooter">" "</definedName>
    <definedName name="AS2NamedRange">10</definedName>
    <definedName name="AS2NamedRange_1">65</definedName>
    <definedName name="AS2ReportLS">1</definedName>
    <definedName name="AS2SyncStepLS">0</definedName>
    <definedName name="AS2VersionLS">300</definedName>
    <definedName name="ASERE" localSheetId="15">Scheduled_Payment+Extra_Payment</definedName>
    <definedName name="ASERE">Scheduled_Payment+Extra_Payment</definedName>
    <definedName name="ASGCap2002">500000</definedName>
    <definedName name="ASGCap2003">250000</definedName>
    <definedName name="ASGCap2004">300000</definedName>
    <definedName name="ASGCap2005">350000</definedName>
    <definedName name="ASGCap2006">350000</definedName>
    <definedName name="ASGExp2002">6000000</definedName>
    <definedName name="ASGExp2003">6000000</definedName>
    <definedName name="ASGExp2004">7500000</definedName>
    <definedName name="ASGExp2005">8000000</definedName>
    <definedName name="ASGExp2006">8000000</definedName>
    <definedName name="ASJK">40547.7845949074</definedName>
    <definedName name="ASSET_TURNS">"ASSET_TURNS"</definedName>
    <definedName name="AUD">1.3765</definedName>
    <definedName name="B_VND">0.05</definedName>
    <definedName name="B_YEN">0.1</definedName>
    <definedName name="BalType">TRUE</definedName>
    <definedName name="BASIC_EPS_EXCL">"BASIC_EPS_EXCL"</definedName>
    <definedName name="BASIC_EPS_INCL">"BASIC_EPS_INCL"</definedName>
    <definedName name="BASIC_NORMAL_EPS">"BASIC_NORMAL_EPS"</definedName>
    <definedName name="BASIC_WEIGHT">"BASIC_WEIGHT"</definedName>
    <definedName name="BCC_DIFR_DIs" localSheetId="15">OFFSET(BCC_DIFR_ChartX,169,0,,)</definedName>
    <definedName name="BCC_DIFR_DIs">OFFSET(BCC_DIFR_ChartX,169,0,,)</definedName>
    <definedName name="BCC_DIFR_MAText" localSheetId="15">OFFSET(BCC_DIFR_ChartX,198,0+(BCC_DIFR_ZoomVal-1),,)</definedName>
    <definedName name="BCC_DIFR_MAText">OFFSET(BCC_DIFR_ChartX,198,0+(BCC_DIFR_ZoomVal-1),,)</definedName>
    <definedName name="BCC_DIFR_Mnth" localSheetId="15">OFFSET(BCC_DIFR_ChartX,196,0,,)</definedName>
    <definedName name="BCC_DIFR_Mnth">OFFSET(BCC_DIFR_ChartX,196,0,,)</definedName>
    <definedName name="BCC_DISR_MAText" localSheetId="15">OFFSET(BCC_DISR_ChartX,204,0+(BCC_DISR_ZoomVal-1),,)</definedName>
    <definedName name="BCC_DISR_MAText">OFFSET(BCC_DISR_ChartX,204,0+(BCC_DISR_ZoomVal-1),,)</definedName>
    <definedName name="BCC_DISR_Mnth" localSheetId="15">OFFSET(BCC_DISR_ChartX,202,0,,)</definedName>
    <definedName name="BCC_DISR_Mnth">OFFSET(BCC_DISR_ChartX,202,0,,)</definedName>
    <definedName name="BCC_LTIFR_LTIs" localSheetId="15">OFFSET(BCC_LTIFR_ChartX,172,0,,)</definedName>
    <definedName name="BCC_LTIFR_LTIs">OFFSET(BCC_LTIFR_ChartX,172,0,,)</definedName>
    <definedName name="BCC_LTIFR_MAText" localSheetId="15">OFFSET(BCC_LTIFR_ChartX,201,0+(BCC_LTIFR_ZoomVal-1),,)</definedName>
    <definedName name="BCC_LTIFR_MAText">OFFSET(BCC_LTIFR_ChartX,201,0+(BCC_LTIFR_ZoomVal-1),,)</definedName>
    <definedName name="BCC_LTIFR_Mnth" localSheetId="15">OFFSET(BCC_LTIFR_ChartX,199,0,,)</definedName>
    <definedName name="BCC_LTIFR_Mnth">OFFSET(BCC_LTIFR_ChartX,199,0,,)</definedName>
    <definedName name="BCC_LTISR_MAText" localSheetId="15">OFFSET(BCC_LTISR_ChartX,207,0+(BCC_LTISR_ZoomVal-1),,)</definedName>
    <definedName name="BCC_LTISR_MAText">OFFSET(BCC_LTISR_ChartX,207,0+(BCC_LTISR_ZoomVal-1),,)</definedName>
    <definedName name="BCC_LTISR_Mnth" localSheetId="15">OFFSET(BCC_LTISR_ChartX,205,0,,)</definedName>
    <definedName name="BCC_LTISR_Mnth">OFFSET(BCC_LTISR_ChartX,205,0,,)</definedName>
    <definedName name="BG_Del">15</definedName>
    <definedName name="BG_Ins">4</definedName>
    <definedName name="BG_Mod">6</definedName>
    <definedName name="BLJV_DIFR_DIs" localSheetId="15">OFFSET(BLJV_DIFR_ChartX,127,0,,)</definedName>
    <definedName name="BLJV_DIFR_DIs">OFFSET(BLJV_DIFR_ChartX,127,0,,)</definedName>
    <definedName name="BLJV_DIFR_MAText" localSheetId="15">OFFSET(BLJV_DIFR_ChartX,156,0+(BLJV_DIFR_ZoomVal-1),,)</definedName>
    <definedName name="BLJV_DIFR_MAText">OFFSET(BLJV_DIFR_ChartX,156,0+(BLJV_DIFR_ZoomVal-1),,)</definedName>
    <definedName name="BLJV_DIFR_Mnth" localSheetId="15">OFFSET(BLJV_DIFR_ChartX,154,0,,)</definedName>
    <definedName name="BLJV_DIFR_Mnth">OFFSET(BLJV_DIFR_ChartX,154,0,,)</definedName>
    <definedName name="BLJV_DISR_MAText" localSheetId="15">OFFSET(BLJV_DISR_ChartX,162,0+(BLJV_DISR_ZoomVal-1),,)</definedName>
    <definedName name="BLJV_DISR_MAText">OFFSET(BLJV_DISR_ChartX,162,0+(BLJV_DISR_ZoomVal-1),,)</definedName>
    <definedName name="BLJV_DISR_Mnth" localSheetId="15">OFFSET(BLJV_DISR_ChartX,160,0,,)</definedName>
    <definedName name="BLJV_DISR_Mnth">OFFSET(BLJV_DISR_ChartX,160,0,,)</definedName>
    <definedName name="BLJV_LTIFR_LTIs" localSheetId="15">OFFSET(BLJV_LTIFR_ChartX,130,0,,)</definedName>
    <definedName name="BLJV_LTIFR_LTIs">OFFSET(BLJV_LTIFR_ChartX,130,0,,)</definedName>
    <definedName name="BLJV_LTIFR_MAText" localSheetId="15">OFFSET(BLJV_LTIFR_ChartX,159,0+(BLJV_LTIFR_ZoomVal-1),,)</definedName>
    <definedName name="BLJV_LTIFR_MAText">OFFSET(BLJV_LTIFR_ChartX,159,0+(BLJV_LTIFR_ZoomVal-1),,)</definedName>
    <definedName name="BLJV_LTIFR_Mnth" localSheetId="15">OFFSET(BLJV_LTIFR_ChartX,157,0,,)</definedName>
    <definedName name="BLJV_LTIFR_Mnth">OFFSET(BLJV_LTIFR_ChartX,157,0,,)</definedName>
    <definedName name="BLJV_LTISR_MAText" localSheetId="15">OFFSET(BLJV_LTISR_ChartX,165,0+(BLJV_LTISR_ZoomVal-1),,)</definedName>
    <definedName name="BLJV_LTISR_MAText">OFFSET(BLJV_LTISR_ChartX,165,0+(BLJV_LTISR_ZoomVal-1),,)</definedName>
    <definedName name="BLJV_LTISR_Mnth" localSheetId="15">OFFSET(BLJV_LTISR_ChartX,163,0,,)</definedName>
    <definedName name="BLJV_LTISR_Mnth">OFFSET(BLJV_LTISR_ChartX,163,0,,)</definedName>
    <definedName name="BOOK_VALUE">"BOOK_VALUE"</definedName>
    <definedName name="BPC_DMFILEINFO_SUBFOLDER__">"\KSL"</definedName>
    <definedName name="BPC_DMFILEINFO_SUBTASK__">"ConversionFiles"</definedName>
    <definedName name="BPC_DMFILEINFO_TASK__">"DataManager"</definedName>
    <definedName name="BRIS_DIFR_DIs" localSheetId="15">OFFSET(BRIS_DIFR_ChartX,295,0,,)</definedName>
    <definedName name="BRIS_DIFR_DIs">OFFSET(BRIS_DIFR_ChartX,295,0,,)</definedName>
    <definedName name="BRIS_DIFR_MAText" localSheetId="15">OFFSET(BRIS_DIFR_ChartX,324,0+(BRIS_DIFR_ZoomVal-1),,)</definedName>
    <definedName name="BRIS_DIFR_MAText">OFFSET(BRIS_DIFR_ChartX,324,0+(BRIS_DIFR_ZoomVal-1),,)</definedName>
    <definedName name="BRIS_DIFR_Mnth" localSheetId="15">OFFSET(BRIS_DIFR_ChartX,322,0,,)</definedName>
    <definedName name="BRIS_DIFR_Mnth">OFFSET(BRIS_DIFR_ChartX,322,0,,)</definedName>
    <definedName name="BRIS_DISR_MAText" localSheetId="15">OFFSET(BRIS_DISR_ChartX,330,0+(BRIS_DISR_ZoomVal-1),,)</definedName>
    <definedName name="BRIS_DISR_MAText">OFFSET(BRIS_DISR_ChartX,330,0+(BRIS_DISR_ZoomVal-1),,)</definedName>
    <definedName name="BRIS_DISR_Mnth" localSheetId="15">OFFSET(BRIS_DISR_ChartX,328,0,,)</definedName>
    <definedName name="BRIS_DISR_Mnth">OFFSET(BRIS_DISR_ChartX,328,0,,)</definedName>
    <definedName name="BRIS_LTIFR_LTIs" localSheetId="15">OFFSET(BRIS_LTIFR_ChartX,298,0,,)</definedName>
    <definedName name="BRIS_LTIFR_LTIs">OFFSET(BRIS_LTIFR_ChartX,298,0,,)</definedName>
    <definedName name="BRIS_LTIFR_MAText" localSheetId="15">OFFSET(BRIS_LTIFR_ChartX,327,0+(VCM_LTIFR_ZoomVal-1),,)</definedName>
    <definedName name="BRIS_LTIFR_MAText">OFFSET(BRIS_LTIFR_ChartX,327,0+(VCM_LTIFR_ZoomVal-1),,)</definedName>
    <definedName name="BRIS_LTIFR_Mnth" localSheetId="15">OFFSET(BRIS_LTIFR_ChartX,325,0,,)</definedName>
    <definedName name="BRIS_LTIFR_Mnth">OFFSET(BRIS_LTIFR_ChartX,325,0,,)</definedName>
    <definedName name="BRIS_LTISR_MAText" localSheetId="15">OFFSET(BRIS_LTISR_ChartX,333,0+(BRIS_LTISR_ZoomVal-1),,)</definedName>
    <definedName name="BRIS_LTISR_MAText">OFFSET(BRIS_LTISR_ChartX,333,0+(BRIS_LTISR_ZoomVal-1),,)</definedName>
    <definedName name="BRIS_LTISR_Mnth" localSheetId="15">OFFSET(BRIS_LTISR_ChartX,331,0,,)</definedName>
    <definedName name="BRIS_LTISR_Mnth">OFFSET(BRIS_LTISR_ChartX,331,0,,)</definedName>
    <definedName name="budgetDateSAG1" localSheetId="15">budgetTonnage*budgetSAG1RunTime/(budgetSAG1RunTime+budgetSAG2RunTime)</definedName>
    <definedName name="budgetDateSAG1">budgetTonnage*budgetSAG1RunTime/(budgetSAG1RunTime+budgetSAG2RunTime)</definedName>
    <definedName name="Button_7">"Prefeasibility_Organization_Chart_Summary_List1"</definedName>
    <definedName name="BV_OVER_SHARES">"BV_OVER_SHARES"</definedName>
    <definedName name="C_VND">0.03</definedName>
    <definedName name="C_YEN">0.1</definedName>
    <definedName name="CAPITAL_EXPEN">"CAPITAL_EXPEN"</definedName>
    <definedName name="CAPITAL_LEASE">"CAPITAL_LEASE"</definedName>
    <definedName name="CASH_DUE_BANKS">"CASH_DUE_BANKS"</definedName>
    <definedName name="CASH_EQUIV">"CASH_EQUIV"</definedName>
    <definedName name="CASH_INTEREST">"CASH_INTEREST"</definedName>
    <definedName name="CASH_ST">"CASH_ST"</definedName>
    <definedName name="CASH_TAXES">"CASH_TAXES"</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WorkbookPriority">-1359726337</definedName>
    <definedName name="CBx_170521e6a760462d8f10537590d27409">"'Capex'!$A$1"</definedName>
    <definedName name="CBx_4b59583ef67b4daa89ff0fe40b058d72">"'CB_DATA_'!$A$1"</definedName>
    <definedName name="CBx_8f73ada15adc442abed222329673b8f3">"'Prices'!$A$1"</definedName>
    <definedName name="CBx_df949d22b4f84ef3a136451cdf0b50b6">"'Xietongmen'!$A$1"</definedName>
    <definedName name="CBx_fa14c1404eb94183b4203dd5530cb284">"'Opcost'!$A$1"</definedName>
    <definedName name="CDJV_DIFR_DIs" localSheetId="15">OFFSET(CDJV_DIFR_ChartX,85,0,,)</definedName>
    <definedName name="CDJV_DIFR_DIs">OFFSET(CDJV_DIFR_ChartX,85,0,,)</definedName>
    <definedName name="CDJV_DIFR_MAText" localSheetId="15">OFFSET(CDJV_DIFR_ChartX,114,0+(CDJV_DIFR_ZoomVal-1),,)</definedName>
    <definedName name="CDJV_DIFR_MAText">OFFSET(CDJV_DIFR_ChartX,114,0+(CDJV_DIFR_ZoomVal-1),,)</definedName>
    <definedName name="CDJV_DIFR_Mnth" localSheetId="15">OFFSET(CDJV_DIFR_ChartX,112,0,,)</definedName>
    <definedName name="CDJV_DIFR_Mnth">OFFSET(CDJV_DIFR_ChartX,112,0,,)</definedName>
    <definedName name="CDJV_DISR_MAText" localSheetId="15">OFFSET(CDJV_DISR_ChartX,120,0+(CDJV_DISR_ZoomVal-1),,)</definedName>
    <definedName name="CDJV_DISR_MAText">OFFSET(CDJV_DISR_ChartX,120,0+(CDJV_DISR_ZoomVal-1),,)</definedName>
    <definedName name="CDJV_DISR_Mnth" localSheetId="15">OFFSET(CDJV_DISR_ChartX,118,0,,)</definedName>
    <definedName name="CDJV_DISR_Mnth">OFFSET(CDJV_DISR_ChartX,118,0,,)</definedName>
    <definedName name="CDJV_LTIFR_LTIs" localSheetId="15">OFFSET(CDJV_LTIFR_ChartX,88,0,,)</definedName>
    <definedName name="CDJV_LTIFR_LTIs">OFFSET(CDJV_LTIFR_ChartX,88,0,,)</definedName>
    <definedName name="CDJV_LTIFR_MAText" localSheetId="15">OFFSET(CDJV_LTIFR_ChartX,117,0+(CDJV_LTIFR_ZoomVal-1),,)</definedName>
    <definedName name="CDJV_LTIFR_MAText">OFFSET(CDJV_LTIFR_ChartX,117,0+(CDJV_LTIFR_ZoomVal-1),,)</definedName>
    <definedName name="CDJV_LTIFR_Mnth" localSheetId="15">OFFSET(CDJV_LTIFR_ChartX,115,0,,)</definedName>
    <definedName name="CDJV_LTIFR_Mnth">OFFSET(CDJV_LTIFR_ChartX,115,0,,)</definedName>
    <definedName name="CDJV_LTISR_MAText" localSheetId="15">OFFSET(CDJV_LTISR_ChartX,123,0+(CDJV_LTISR_ZoomVal-1),,)</definedName>
    <definedName name="CDJV_LTISR_MAText">OFFSET(CDJV_LTISR_ChartX,123,0+(CDJV_LTISR_ZoomVal-1),,)</definedName>
    <definedName name="CDJV_LTISR_Mnth" localSheetId="15">OFFSET(CDJV_LTISR_ChartX,121,0,,)</definedName>
    <definedName name="CDJV_LTISR_Mnth">OFFSET(CDJV_LTISR_ChartX,121,0,,)</definedName>
    <definedName name="cert">{"fis.dbo.r1_datasum"}</definedName>
    <definedName name="cert1">{"fis.dbo.r1_datasum"}</definedName>
    <definedName name="CHANGES_WORK_CAP">"CHANGES_WORK_CAP"</definedName>
    <definedName name="chart">"Chart 2"</definedName>
    <definedName name="CheckBox_MOD">"Check Box 12"</definedName>
    <definedName name="chung">66</definedName>
    <definedName name="CIQWBGuid">"c41af61a-7cf9-4440-858c-bf753cbdc75c"</definedName>
    <definedName name="CIQWBInfo">"{ ""CIQVersion"":""9.50.2716.4594"" }"</definedName>
    <definedName name="COMMON_STOCK">"COMMON_STOCK"</definedName>
    <definedName name="COMPANY_ADDRESS">"COMPANY_ADDRESS"</definedName>
    <definedName name="COMPANY_PHONE">"COMPANY_PHONE"</definedName>
    <definedName name="COMPANY_STREET1">"COMPANY_STREET1"</definedName>
    <definedName name="COMPANY_STREET2">"COMPANY_STREET2"</definedName>
    <definedName name="COMPANY_TICKER">"COMPANY_TICKER"</definedName>
    <definedName name="COMPANY_WEBSITE">"COMPANY_WEBSITE"</definedName>
    <definedName name="COMPANY_ZIP">"COMPANY_ZIP"</definedName>
    <definedName name="ControlTag">"PFP_CE20071120093032"</definedName>
    <definedName name="COST_REVENUE">"COST_REVENUE"</definedName>
    <definedName name="CostofCapital">12%</definedName>
    <definedName name="COUNTRY_NAME">"COUNTRY_NAME"</definedName>
    <definedName name="CPAGE">"284"</definedName>
    <definedName name="CPNMB">"1"</definedName>
    <definedName name="csAllowDetailBudgeting">1</definedName>
    <definedName name="csAllowLocalConsolidation">1</definedName>
    <definedName name="csAppName">"FlFcBkFmGhGaFj@bAeDmE`CoA`DbAk"</definedName>
    <definedName name="csDesignMode">1</definedName>
    <definedName name="csDetailBudgetingURL">"FlFcBkFmGhGaD`@c@eEj@oFdFhEdAlAgEoE`@iAeBmBdDkAn@fDoEgFdCcEeEfAaEkEhAjEcBgFoDi@d@aAeGdCkCgAjCkA`DmEbAnDnAnBdDjEaCbDkDaGf@cDb@m@dD`EiE`GhClBeDoAb@eDcEkBl"</definedName>
    <definedName name="csKeepAlive">5</definedName>
    <definedName name="csLocalConsolidationOnSubmit">1</definedName>
    <definedName name="csMR_Group_BS_Dim01">"="</definedName>
    <definedName name="csMR_Group_BS_Dim02">"="</definedName>
    <definedName name="csMR_Group_BS_Dim05">"="</definedName>
    <definedName name="csMR_Group_IS_YTD_PERIOD_Dim01">"="</definedName>
    <definedName name="csMR_Group_IS_YTD_PERIOD_Dim02">"="</definedName>
    <definedName name="csMR_Group_IS_YTD_PERIOD_Dim03">"="</definedName>
    <definedName name="csMR_Group_IS_YTD_PERIOD_Dim04">"="</definedName>
    <definedName name="csRefreshOnOpen">1</definedName>
    <definedName name="csRefreshOnRotate">1</definedName>
    <definedName name="CU_1175">1</definedName>
    <definedName name="CU_1450">1</definedName>
    <definedName name="CU_1550">1</definedName>
    <definedName name="CU_975_2">1</definedName>
    <definedName name="CU_975_3">1</definedName>
    <definedName name="CU_CAB204">1</definedName>
    <definedName name="CU_CAB205">1</definedName>
    <definedName name="CU_GOLD3070">1</definedName>
    <definedName name="CU_IDEA40">1</definedName>
    <definedName name="CU_PALA540">1</definedName>
    <definedName name="CU_PALA541">1</definedName>
    <definedName name="CU_PALA640A">1</definedName>
    <definedName name="CU_PALA640B">1</definedName>
    <definedName name="CU_RASTRA18">1</definedName>
    <definedName name="CU_RASTRA20">1</definedName>
    <definedName name="CU_RASTRA22">1</definedName>
    <definedName name="CU_RIPPER">1</definedName>
    <definedName name="CU_ROT_CHOPPER">1</definedName>
    <definedName name="CU_SEMB450_17DD">1</definedName>
    <definedName name="CU_SEMB450_17DS">1</definedName>
    <definedName name="CU_STAR70">1</definedName>
    <definedName name="CURRENT_PORT">"CURRENT_PORT"</definedName>
    <definedName name="CURRENT_RATIO">"CURRENT_RATIO"</definedName>
    <definedName name="current_ya">2001</definedName>
    <definedName name="cursource">"SQLServer"</definedName>
    <definedName name="da">"TOA Paint (Malaysia) Sdn Bhd"</definedName>
    <definedName name="dam">78000</definedName>
    <definedName name="DAYS_PAY_OUTST">"DAYS_PAY_OUTST"</definedName>
    <definedName name="DAYS_SALES_OUTST">"DAYS_SALES_OUTST"</definedName>
    <definedName name="dbase_char_set">1</definedName>
    <definedName name="dbase_compatibility">1</definedName>
    <definedName name="dbase_dflt">TRUE</definedName>
    <definedName name="DBQNames">{"interil.dbq","c:\vista\scdb1\"}</definedName>
    <definedName name="DctoLandini">0.15</definedName>
    <definedName name="DctoMF">15%</definedName>
    <definedName name="DctoNH">15%</definedName>
    <definedName name="DEFERRED_INC_TAX">"DEFERRED_INC_TAX"</definedName>
    <definedName name="DEFERRED_TAXES">"DEFERRED_TAXES"</definedName>
    <definedName name="DeleteWorkpaper" localSheetId="15">INDIRECT(_xll.CurrentCell())</definedName>
    <definedName name="DeleteWorkpaper">INDIRECT(_xll.CurrentCell())</definedName>
    <definedName name="Deloitte_Logo">"Picture 3"</definedName>
    <definedName name="Deloitte_Private_Logo">"HDR_LOGO"</definedName>
    <definedName name="DeprctnPercntSGnA">15%</definedName>
    <definedName name="DEPRE_AMORT">"DEPRE_AMORT"</definedName>
    <definedName name="DEPRE_AMORT_SUPPL">"DEPRE_AMORT_SUPPL"</definedName>
    <definedName name="DEPRE_DEPLE">"DEPRE_DEPLE"</definedName>
    <definedName name="DEPRE_SUPP">"DEPRE_SUPP"</definedName>
    <definedName name="DESCRIPTION_LONG">"DESCRIPTION_LONG"</definedName>
    <definedName name="Det_Ann" localSheetId="15">L1C1</definedName>
    <definedName name="Det_Ann">L1C1</definedName>
    <definedName name="dfhsdf">{0,0,0,0}</definedName>
    <definedName name="DILUT_ADJUST">"DILUT_ADJUST"</definedName>
    <definedName name="DILUT_EPS_EXCL">"DILUT_EPS_EXCL"</definedName>
    <definedName name="DILUT_EPS_INCL">"DILUT_EPS_INCL"</definedName>
    <definedName name="DILUT_NORMAL_EPS">"DILUT_NORMAL_EPS"</definedName>
    <definedName name="DILUT_WEIGHT">"DILUT_WEIGHT"</definedName>
    <definedName name="DISCONT_OPER">"DISCONT_OPER"</definedName>
    <definedName name="DIVID_SHARE">"DIVID_SHARE"</definedName>
    <definedName name="DL701Año2003">{"'12.140.030'!$B$2:$N$30"}</definedName>
    <definedName name="DME_BeforeCloseCompleted">"False"</definedName>
    <definedName name="DME_Dirty">"False"</definedName>
    <definedName name="DME_LocalFile">"True"</definedName>
    <definedName name="dropdown1">"Drop Down 1"</definedName>
    <definedName name="DVNAM">"PRT01"</definedName>
    <definedName name="DVTYP">"PRINTER"</definedName>
    <definedName name="EBIT">"EBIT"</definedName>
    <definedName name="EBIT_10K">"EBIT_10K"</definedName>
    <definedName name="EBIT_10Q">"EBIT_10Q"</definedName>
    <definedName name="EBIT_10Q1">"EBIT_10Q1"</definedName>
    <definedName name="EBIT_GROWTH_1">"EBIT_GROWTH_1"</definedName>
    <definedName name="EBIT_GROWTH_2">"EBIT_GROWTH_2"</definedName>
    <definedName name="EBIT_MARGIN">"EBIT_MARGIN"</definedName>
    <definedName name="EBIT_OVER_IE">"EBIT_OVER_IE"</definedName>
    <definedName name="EBITDA">"EBITDA"</definedName>
    <definedName name="EBITDA_10K">"EBITDA_10K"</definedName>
    <definedName name="EBITDA_10Q">"EBITDA_10Q"</definedName>
    <definedName name="EBITDA_10Q1">"EBITDA_10Q1"</definedName>
    <definedName name="EBITDA_CAPEX_OVER_TOTAL_IE">"EBITDA_CAPEX_OVER_TOTAL_IE"</definedName>
    <definedName name="EBITDA_GROWTH_1">"EBITDA_GROWTH_1"</definedName>
    <definedName name="EBITDA_GROWTH_2">"EBITDA_GROWTH_2"</definedName>
    <definedName name="EBITDA_MARGIN">"EBITDA_MARGIN"</definedName>
    <definedName name="EBITDA_OVER_TOTAL_IE">"EBITDA_OVER_TOTAL_IE"</definedName>
    <definedName name="EFFECT_SPECIAL_CHARGE">"EFFECT_SPECIAL_CHARGE"</definedName>
    <definedName name="EMPLOYEES">"EMPLOYEES"</definedName>
    <definedName name="ended">"31/12/2000"</definedName>
    <definedName name="ENG_BI_LBI">"TQIWQJT0OO"</definedName>
    <definedName name="ENG_BI_TLA">"242;99;130;161;125;84;224;221;81;203;25;195;156;95;18;49;205;218;264;104;46;77;88;255;237;70;62;113;212;223;48;236"</definedName>
    <definedName name="EPMWorkbookOptions_1">"dgEAAB|LCAAAAAAABADtvQdgHEmWJSYvbcp7f0r1StfgdKEIgGATJNiQQBDswYjN5pLsHWlHIymrKoHKZVZlXWYWQMztnbz33nvvvffee||997o7nU4n99//P1xmZAFs9s5K2smeIYCqyB8/fnwfPyIe/x7vFmV6mddNUS0/|2h3vPNRmi|n1axYXnz20bo939799KPf4|g3Th5/t6rfTqrq7Zerlpo2Kb23bB69a4rPPpq37erR3btXV1fjq3v"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"jqr64u7ezs3v39/7i|evpPF9k28WyabPlNP/IvjW7|a2PqNc0ffwqP6/zZv7l8stVvjw6z8omf3w3/JDbnZR5Vj/N2uzL5evsMjctux9zWzOWl3XV5tM2n5nW/S/C9lez9K58dNb8ZFYX2aTMv8jrCweh9zmRzoJV2h39P45h/1l2AQAA"</definedName>
    <definedName name="EPS">"EPS"</definedName>
    <definedName name="EPS_10K">"EPS_10K"</definedName>
    <definedName name="EPS_10Q">"EPS_10Q"</definedName>
    <definedName name="EPS_10Q1">"EPS_10Q1"</definedName>
    <definedName name="EPS_EST">"EPS_EST"</definedName>
    <definedName name="EPS_EST_1">"EPS_EST_1"</definedName>
    <definedName name="EQUITY_AFFIL">"EQUITY_AFFIL"</definedName>
    <definedName name="EQUITY_MARKET_VAL">"EQUITY_MARKET_VAL"</definedName>
    <definedName name="EQV_OVER_BV">"EQV_OVER_BV"</definedName>
    <definedName name="EQV_OVER_LTM_PRETAX_INC">"EQV_OVER_LTM_PRETAX_INC"</definedName>
    <definedName name="ESOP_DEBT">"ESOP_DEBT"</definedName>
    <definedName name="EssAliasTable">"Default"</definedName>
    <definedName name="EssLatest">"APR"</definedName>
    <definedName name="EssOptions">"A1100000000111000011101101020_01000"</definedName>
    <definedName name="EssSamplingValue">100</definedName>
    <definedName name="ev.Calculation">-4135</definedName>
    <definedName name="ev.Initialized">FALSE</definedName>
    <definedName name="EV__CVPARAMS__">"Workings!$A$4:$B$16;"</definedName>
    <definedName name="EV__DECIMALSYMBOL__">"."</definedName>
    <definedName name="EV__EVCOM_OPTIONS__">8</definedName>
    <definedName name="EV__EXPOPTIONS__">0</definedName>
    <definedName name="EV__LASTREFTIME__">41295.4740625</definedName>
    <definedName name="EV__LOCKEDCVW__CAPEX">"C_CapEx,ACTUAL,TotWithAdj,INP_ACN009017458,P_Project,AUD,2009.DEC,YTD,"</definedName>
    <definedName name="EV__LOCKEDCVW__FINANCE">"A_TOTALLIABILITIES,BUDGET_2,TotWithAdj,INP_ACN009017458,G_AUSWA,IND_ENERGY,I_INTERCOMPANY,AUD,2010.TOTAL,YTD,"</definedName>
    <definedName name="EV__LOCKEDCVW__OWNERSHIP">"ACTUAL,MG_ENERGY,I_INTERCOMPANY,POWN,AUD,2004.TOTAL,YTD,"</definedName>
    <definedName name="EV__LOCKEDCVW__RATE">"ACTUAL,DZD,AVG,Default,2004.TOTAL,YTD,"</definedName>
    <definedName name="EV__LOCKSTATUS__">2</definedName>
    <definedName name="EV__MAXEXPCOLS__">100</definedName>
    <definedName name="EV__MAXEXPROWS__">1000</definedName>
    <definedName name="EV__MEMORYCVW__">0</definedName>
    <definedName name="EV__WBEVMODE__">0</definedName>
    <definedName name="EV__WBREFOPTIONS__">134217728</definedName>
    <definedName name="EV__WBVERSION__">0</definedName>
    <definedName name="EV__WSINFO__">"fINANCE"</definedName>
    <definedName name="EV_OVER_EMPLOYEE">"EV_OVER_EMPLOYEE"</definedName>
    <definedName name="EV_OVER_LTM_EBIT">"EV_OVER_LTM_EBIT"</definedName>
    <definedName name="EV_OVER_LTM_EBITDA">"EV_OVER_LTM_EBITDA"</definedName>
    <definedName name="EV_OVER_LTM_REVENUE">"EV_OVER_LTM_REVENUE"</definedName>
    <definedName name="EV_OVER_REVENUE_EST">"EV_OVER_REVENUE_EST"</definedName>
    <definedName name="EV_OVER_REVENUE_EST_1">"EV_OVER_REVENUE_EST_1"</definedName>
    <definedName name="ExactAddinConnection">"020"</definedName>
    <definedName name="ExactAddinConnection.020">"rotsv01;020;cberghou;1"</definedName>
    <definedName name="ExactAddinReports">24</definedName>
    <definedName name="exchange_rate">557.4</definedName>
    <definedName name="ExchangeRate">4700</definedName>
    <definedName name="Expl_Disc">0.49</definedName>
    <definedName name="Exponential">-LN(1-RAND())/1</definedName>
    <definedName name="EXTRA_ITEMS">"EXTRA_ITEMS"</definedName>
    <definedName name="FACC2">"20100215"</definedName>
    <definedName name="FACCE">"15/02/2010"</definedName>
    <definedName name="FATTR">"A"</definedName>
    <definedName name="FCRE2">"20100215"</definedName>
    <definedName name="FCREA">"15/02/2010"</definedName>
    <definedName name="FEXTENSION">"PDF"</definedName>
    <definedName name="FFORM">"Formato PDF"</definedName>
    <definedName name="FINANCE">{"'Hoja1'!$A$3:$B$21"}</definedName>
    <definedName name="FINANCE3">{"'Hoja1'!$A$3:$B$21"}</definedName>
    <definedName name="FINANCE4">{"'Hoja1'!$A$3:$B$21"}</definedName>
    <definedName name="FINANCING_CASH">"FINANCING_CASH"</definedName>
    <definedName name="FMOD2">"20100215"</definedName>
    <definedName name="FMODI">"15/02/2010"</definedName>
    <definedName name="FMTYP">"*STD"</definedName>
    <definedName name="FNAME">"GUTIERREZN_GLCL92PF_100215_120358_461017_520949038601.PDF"</definedName>
    <definedName name="FNAMEWITHOUTEXT">"GUTIERREZN_GLCL92PF_100215_120358_461017_520949038601"</definedName>
    <definedName name="FOREIGN_EXCHANGE">"FOREIGN_EXCHANGE"</definedName>
    <definedName name="FREN">{"'Hoja1'!$A$3:$B$21"}</definedName>
    <definedName name="FSIZE">"42"</definedName>
    <definedName name="FTYPE">"Adobe Acrobat 7.0 Document"</definedName>
    <definedName name="fu">{0,0,0,0}</definedName>
    <definedName name="Fuel_BackCharge">30196</definedName>
    <definedName name="fuelCost_Per_Hr_375">55*0.49</definedName>
    <definedName name="fuelCost_Per_Hr_777">65*0.45</definedName>
    <definedName name="fuelCost_Per_Hr_984">100*0.49</definedName>
    <definedName name="FUT_2002">{"'12.150.020'!$B$2:$G$29"}</definedName>
    <definedName name="fvfdgdfvf">"TOA Paint (Malaysia) Sdn Bhd"</definedName>
    <definedName name="FY_DATE">"FY_DATE"</definedName>
    <definedName name="GAIN_SALE_ASSETS">"GAIN_SALE_ASSETS"</definedName>
    <definedName name="GCCM_DIFR_DIs" localSheetId="15">OFFSET(GCCM_DIFR_ChartX,43,0,,)</definedName>
    <definedName name="GCCM_DIFR_DIs">OFFSET(GCCM_DIFR_ChartX,43,0,,)</definedName>
    <definedName name="GCCM_DIFR_MAText" localSheetId="15">OFFSET(GCCM_DIFR_ChartX,72,0+(GCCM_DIFR_ZoomVal-1),,)</definedName>
    <definedName name="GCCM_DIFR_MAText">OFFSET(GCCM_DIFR_ChartX,72,0+(GCCM_DIFR_ZoomVal-1),,)</definedName>
    <definedName name="GCCM_DIFR_Mnth" localSheetId="15">OFFSET(GCCM_DIFR_ChartX,70,0,,)</definedName>
    <definedName name="GCCM_DIFR_Mnth">OFFSET(GCCM_DIFR_ChartX,70,0,,)</definedName>
    <definedName name="GCCM_DISR_MAText" localSheetId="15">OFFSET(GCCM_DISR_ChartX,78,0+(GCCM_DISR_ZoomVal-1),,)</definedName>
    <definedName name="GCCM_DISR_MAText">OFFSET(GCCM_DISR_ChartX,78,0+(GCCM_DISR_ZoomVal-1),,)</definedName>
    <definedName name="GCCM_DISR_Mnth" localSheetId="15">OFFSET(GCCM_DISR_ChartX,76,0,,)</definedName>
    <definedName name="GCCM_DISR_Mnth">OFFSET(GCCM_DISR_ChartX,76,0,,)</definedName>
    <definedName name="GCCM_LTIFR_LTIs" localSheetId="15">OFFSET(GCCM_LTIFR_ChartX,46,0,,)</definedName>
    <definedName name="GCCM_LTIFR_LTIs">OFFSET(GCCM_LTIFR_ChartX,46,0,,)</definedName>
    <definedName name="GCCM_LTIFR_MAText" localSheetId="15">OFFSET(GCCM_LTIFR_ChartX,75,0+(GCCM_LTIFR_ZoomVal-1),,)</definedName>
    <definedName name="GCCM_LTIFR_MAText">OFFSET(GCCM_LTIFR_ChartX,75,0+(GCCM_LTIFR_ZoomVal-1),,)</definedName>
    <definedName name="GCCM_LTIFR_Mnth" localSheetId="15">OFFSET(GCCM_LTIFR_ChartX,73,0,,)</definedName>
    <definedName name="GCCM_LTIFR_Mnth">OFFSET(GCCM_LTIFR_ChartX,73,0,,)</definedName>
    <definedName name="GCCM_LTISR_MAText" localSheetId="15">OFFSET(GCCM_LTISR_ChartX,81,0+(GCCM_LTISR_ZoomVal-1),,)</definedName>
    <definedName name="GCCM_LTISR_MAText">OFFSET(GCCM_LTISR_ChartX,81,0+(GCCM_LTISR_ZoomVal-1),,)</definedName>
    <definedName name="GCCM_LTISR_Mnth" localSheetId="15">OFFSET(GCCM_LTISR_ChartX,79,0,,)</definedName>
    <definedName name="GCCM_LTISR_Mnth">OFFSET(GCCM_LTISR_ChartX,79,0,,)</definedName>
    <definedName name="Glob_Disc">0.93</definedName>
    <definedName name="Glob_Discount">0.93</definedName>
    <definedName name="Go_AddWorkpaper" localSheetId="15">INDIRECT(_xll.CurrentCell())</definedName>
    <definedName name="Go_AddWorkpaper">INDIRECT(_xll.CurrentCell())</definedName>
    <definedName name="Go_Chat" localSheetId="15">INDIRECT(_xll.CurrentCell())</definedName>
    <definedName name="Go_Chat">INDIRECT(_xll.CurrentCell())</definedName>
    <definedName name="Go_DeleteWorkpaper" localSheetId="15">INDIRECT(_xll.CurrentCell())</definedName>
    <definedName name="Go_DeleteWorkpaper">INDIRECT(_xll.CurrentCell())</definedName>
    <definedName name="Go_FollowHyperlink" localSheetId="15">INDIRECT(_xll.CurrentCell())</definedName>
    <definedName name="Go_FollowHyperlink">INDIRECT(_xll.CurrentCell())</definedName>
    <definedName name="Go_Help" localSheetId="15">INDIRECT(_xll.CurrentCell())</definedName>
    <definedName name="Go_Help">INDIRECT(_xll.CurrentCell())</definedName>
    <definedName name="Go_Index" localSheetId="15">INDIRECT(_xll.CurrentCell())</definedName>
    <definedName name="Go_Index">INDIRECT(_xll.CurrentCell())</definedName>
    <definedName name="Go_TickBox" localSheetId="15">INDIRECT(_xll.CurrentCell())</definedName>
    <definedName name="Go_TickBox">INDIRECT(_xll.CurrentCell())</definedName>
    <definedName name="GOODWILL_NET">"GOODWILL_NET"</definedName>
    <definedName name="grabacion">"Botón 27"</definedName>
    <definedName name="GramsPerOunce">31.1035</definedName>
    <definedName name="GROSS_DIVID">"GROSS_DIVID"</definedName>
    <definedName name="GROSS_PROFIT">"GROSS_PROFIT"</definedName>
    <definedName name="GroupCode">"XCQ"</definedName>
    <definedName name="GrpAcct1">"5800.1"</definedName>
    <definedName name="GrpAcct2">"5800.5"</definedName>
    <definedName name="GrpLevel">2</definedName>
    <definedName name="GVKey">""</definedName>
    <definedName name="hdhdhhd">48</definedName>
    <definedName name="HIGHPRICE">"HIGHPRICE"</definedName>
    <definedName name="hn.ModelVersion">1</definedName>
    <definedName name="hn.NoUpload">0</definedName>
    <definedName name="hoc">55000</definedName>
    <definedName name="HOLD">{"'Hoja1'!$A$3:$B$21"}</definedName>
    <definedName name="HOLDHOLD">{"'Hoja1'!$A$3:$B$21"}</definedName>
    <definedName name="holding">{"'Hoja1'!$A$3:$B$21"}</definedName>
    <definedName name="HTML_CodePage">950</definedName>
    <definedName name="HTML_Control">{"'Sheet1'!$L$16"}</definedName>
    <definedName name="HTML_Description">""</definedName>
    <definedName name="HTML_Email">""</definedName>
    <definedName name="HTML_Header">"Sheet1"</definedName>
    <definedName name="HTML_LastUpdate">"2000/9/14"</definedName>
    <definedName name="HTML_LineAfter">FALSE</definedName>
    <definedName name="HTML_LineBefore">FALSE</definedName>
    <definedName name="HTML_Name">"J.C.WONG"</definedName>
    <definedName name="HTML_OBDlg2">TRUE</definedName>
    <definedName name="HTML_OBDlg3">TRUE</definedName>
    <definedName name="HTML_OBDlg4">TRUE</definedName>
    <definedName name="HTML_OS">0</definedName>
    <definedName name="HTML_PathFile">"C:\2689\Q\國內\00q3961台化龍德PTA3建造\MyHTML.htm"</definedName>
    <definedName name="HTML_PathTemplate">"C:\Eew\Internet\Estadistica.htm"</definedName>
    <definedName name="HTML_Title">"00Q3961-SUM"</definedName>
    <definedName name="HTML1_10">""</definedName>
    <definedName name="HTML1_11">1</definedName>
    <definedName name="HTML1_12">"C:\Mis documentos\Archivos Excel\Estadisticas Mensuales\EST_MENS\MyHTML.htm"</definedName>
    <definedName name="HTML1_2">1</definedName>
    <definedName name="HTML1_3">"Estadìstica Mensual"</definedName>
    <definedName name="HTML1_4">"Comparativo Real Vs Presupuesto"</definedName>
    <definedName name="HTML1_5">""</definedName>
    <definedName name="HTML1_6">-4146</definedName>
    <definedName name="HTML1_7">1</definedName>
    <definedName name="HTML1_8">"10/04/1997"</definedName>
    <definedName name="HTML1_9">"Gerencia de Planeamiento"</definedName>
    <definedName name="HTMLCount">1</definedName>
    <definedName name="huy">{"'Sheet1'!$L$16"}</definedName>
    <definedName name="INC_AFTER_TAX">"INC_AFTER_TAX"</definedName>
    <definedName name="INC_AVAIL_EXCL">"INC_AVAIL_EXCL"</definedName>
    <definedName name="INC_AVAIL_INCL">"INC_AVAIL_INCL"</definedName>
    <definedName name="INC_BEFORE_TAX">"INC_BEFORE_TAX"</definedName>
    <definedName name="INC_TAX">"INC_TAX"</definedName>
    <definedName name="INC_TAX_EXCL">"INC_TAX_EXCL"</definedName>
    <definedName name="IndrctCostPercntRev">10.5%</definedName>
    <definedName name="inflList">"00000000000000000000000000000000000000000000000000000000000000000000000000000000000000000000000000000000000000000000000000000000000000000000000000000000000000000000000000000000000000000000000000000000"</definedName>
    <definedName name="INFO_BI_EXE_NAME">"ALCHEMEX.EXE"</definedName>
    <definedName name="INFO_EXE_SERVER_PATH">"C:\Pastel07\BICPARTNER2007.EXE"</definedName>
    <definedName name="INFO_INSTANCE_ID">"0"</definedName>
    <definedName name="INFO_INSTANCE_NAME">"Management Pack D-2-0 (P2007)_20090110_13_12_41_1212.xls"</definedName>
    <definedName name="INFO_REPORT_CODE">"P9-FI01-2-0"</definedName>
    <definedName name="INFO_REPORT_ID">"2"</definedName>
    <definedName name="INFO_REPORT_NAME">"Management Pack D-2-0 (P2007)"</definedName>
    <definedName name="INFO_RUN_USER">""</definedName>
    <definedName name="INFO_RUN_WORKSTATION">"PSERVER"</definedName>
    <definedName name="initial_dep">0.2</definedName>
    <definedName name="int_ext_sel">2</definedName>
    <definedName name="INTANGIBLES_NET">"INTANGIBLES_NET"</definedName>
    <definedName name="INTEREST_EXP_NET">"INTEREST_EXP_NET"</definedName>
    <definedName name="INTEREST_EXP_NON">"INTEREST_EXP_NON"</definedName>
    <definedName name="INTEREST_EXP_SUPPL">"INTEREST_EXP_SUPPL"</definedName>
    <definedName name="INTEREST_INC">"INTEREST_INC"</definedName>
    <definedName name="INTEREST_INC_10K">"INTEREST_INC_10K"</definedName>
    <definedName name="INTEREST_INC_10Q">"INTEREST_INC_10Q"</definedName>
    <definedName name="INTEREST_INC_10Q1">"INTEREST_INC_10Q1"</definedName>
    <definedName name="INTEREST_INC_NON">"INTEREST_INC_NON"</definedName>
    <definedName name="Internal_984_Rate">106.71</definedName>
    <definedName name="Internal_Truck_Rate">62.03</definedName>
    <definedName name="IPATH">"\\Pesca01\formatos compleo\PDF"</definedName>
    <definedName name="IPC_DIFR_DIs" localSheetId="15">OFFSET(IPC_DIFR_ChartX,379,0,,)</definedName>
    <definedName name="IPC_DIFR_DIs">OFFSET(IPC_DIFR_ChartX,379,0,,)</definedName>
    <definedName name="IPC_DIFR_MAText" localSheetId="15">OFFSET(IPC_DIFR_ChartX,408,0+(IPC_DIFR_ZoomVal-1),,)</definedName>
    <definedName name="IPC_DIFR_MAText">OFFSET(IPC_DIFR_ChartX,408,0+(IPC_DIFR_ZoomVal-1),,)</definedName>
    <definedName name="IPC_DIFR_Mnth" localSheetId="15">OFFSET(IPC_DIFR_ChartX,406,0,,)</definedName>
    <definedName name="IPC_DIFR_Mnth">OFFSET(IPC_DIFR_ChartX,406,0,,)</definedName>
    <definedName name="IPC_DISR_MAText" localSheetId="15">OFFSET(IPC_DISR_ChartX,414,0+(IPC_DISR_ZoomVal-1),,)</definedName>
    <definedName name="IPC_DISR_MAText">OFFSET(IPC_DISR_ChartX,414,0+(IPC_DISR_ZoomVal-1),,)</definedName>
    <definedName name="IPC_DISR_Mnth" localSheetId="15">OFFSET(IPC_DISR_ChartX,412,0,,)</definedName>
    <definedName name="IPC_DISR_Mnth">OFFSET(IPC_DISR_ChartX,412,0,,)</definedName>
    <definedName name="IPC_LTIFR_LTIs" localSheetId="15">OFFSET(IPC_LTIFR_ChartX,382,0,,)</definedName>
    <definedName name="IPC_LTIFR_LTIs">OFFSET(IPC_LTIFR_ChartX,382,0,,)</definedName>
    <definedName name="IPC_LTIFR_MAText" localSheetId="15">OFFSET(IPC_LTIFR_ChartX,411,0+(IPC_LTIFR_ZoomVal-1),,)</definedName>
    <definedName name="IPC_LTIFR_MAText">OFFSET(IPC_LTIFR_ChartX,411,0+(IPC_LTIFR_ZoomVal-1),,)</definedName>
    <definedName name="IPC_LTIFR_Mnth" localSheetId="15">OFFSET(IPC_LTIFR_ChartX,409,0,,)</definedName>
    <definedName name="IPC_LTIFR_Mnth">OFFSET(IPC_LTIFR_ChartX,409,0,,)</definedName>
    <definedName name="IPC_LTISR_MAText" localSheetId="15">OFFSET(API_LTISR_ChartX,417,0+(API_LTISR_ZoomVal-1),,)</definedName>
    <definedName name="IPC_LTISR_MAText">OFFSET(API_LTISR_ChartX,417,0+(API_LTISR_ZoomVal-1),,)</definedName>
    <definedName name="IPC_LTISR_Mnth" localSheetId="15">OFFSET(IPC_LTISR_ChartX,415,0,,)</definedName>
    <definedName name="IPC_LTISR_Mnth">OFFSET(IPC_LTISR_ChartX,415,0,,)</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_AVG_BANK_ASSETS">"c2671"</definedName>
    <definedName name="IQ_ADJUSTABLE_RATE_LOANS_FDIC">"c6375"</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_DISTRIBUTION_UNIT">"c3004"</definedName>
    <definedName name="IQ_ANNUAL_DIVIDEND">"c229"</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INDUSTRY_REC">"c4455"</definedName>
    <definedName name="IQ_AVG_INDUSTRY_REC_NO">"c4454"</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FAX">"c2100"</definedName>
    <definedName name="IQ_BOARD_MEMBER_OFFICE">"c2098"</definedName>
    <definedName name="IQ_BOARD_MEMBER_PHONE">"c2099"</definedName>
    <definedName name="IQ_BOARD_MEMBER_TITLE">"c97"</definedName>
    <definedName name="IQ_BOND_COUPON">"c2183"</definedName>
    <definedName name="IQ_BOND_COUPON_TYPE">"c2184"</definedName>
    <definedName name="IQ_BOND_PRICE">"c2162"</definedName>
    <definedName name="IQ_BONDRATING_FITCH">"IQ_BONDRATING_FITCH"</definedName>
    <definedName name="IQ_BONDRATING_FITCH_DATE">"c241"</definedName>
    <definedName name="IQ_BONDRATING_SP">"IQ_BONDRATING_SP"</definedName>
    <definedName name="IQ_BONDRATING_SP_DATE">"c242"</definedName>
    <definedName name="IQ_BOOK_VALUE">"IQ_BOOK_VALUE"</definedName>
    <definedName name="IQ_BROK_COMISSION">"c98"</definedName>
    <definedName name="IQ_BROK_COMMISSION">"c3514"</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ACT_OR_EST_REUT">"c5471"</definedName>
    <definedName name="IQ_BV_EST_REUT">"c5403"</definedName>
    <definedName name="IQ_BV_HIGH_EST_REUT">"c5405"</definedName>
    <definedName name="IQ_BV_LOW_EST_REUT">"c5406"</definedName>
    <definedName name="IQ_BV_MEDIAN_EST_REUT">"c5404"</definedName>
    <definedName name="IQ_BV_NUM_EST_REUT">"c5407"</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_REUT">"c5408"</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CE_FDIC">"c6296"</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ED">"c2681"</definedName>
    <definedName name="IQ_CLASSA_OPTIONS_GRANTED">"c2680"</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ASSB_OUTSTANDING_BS_DATE">"c1972"</definedName>
    <definedName name="IQ_CLASSB_OUTSTANDING_FILING_DATE">"c1974"</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"c3006"</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EXP_DATE">"c3043"</definedName>
    <definedName name="IQ_CONV_PREMIUM">"c2195"</definedName>
    <definedName name="IQ_CONV_PRICE">"c2193"</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DEBT">"c224"</definedName>
    <definedName name="IQ_CONVERT_PCT">"c2537"</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"c2936"</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CHARGE_OFFS_FDIC">"c6652"</definedName>
    <definedName name="IQ_CREDIT_CARD_FEE">"c231"</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EBITDA">"c5528"</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INTEREST_SECURITIES">"c5509"</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ANNOUNCE_DATE">"c1649"</definedName>
    <definedName name="IQ_EARNINGS_ANNOUNCE_DATE_REUT">"c5314"</definedName>
    <definedName name="IQ_EARNINGS_COVERAGE_NET_CHARGE_OFFS_FDIC">"c6735"</definedName>
    <definedName name="IQ_EBIT">"c352"</definedName>
    <definedName name="IQ_EBIT_10K">"IQ_EBIT_10K"</definedName>
    <definedName name="IQ_EBIT_10Q">"IQ_EBIT_10Q"</definedName>
    <definedName name="IQ_EBIT_10Q1">"IQ_EBIT_10Q1"</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ROWTH_1">"IQ_EBIT_GROWTH_1"</definedName>
    <definedName name="IQ_EBIT_GROWTH_2">"IQ_EBIT_GROWTH_2"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ROWTH_1">"IQ_EBITDA_GROWTH_1"</definedName>
    <definedName name="IQ_EBITDA_GROWTH_2">"IQ_EBITDA_GROWTH_2"</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O_EST">"c267"</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"IQ_EPS"</definedName>
    <definedName name="IQ_EPS_10K">"IQ_EPS_10K"</definedName>
    <definedName name="IQ_EPS_10Q">"IQ_EPS_10Q"</definedName>
    <definedName name="IQ_EPS_10Q1">"IQ_EPS_10Q1"</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ACT_OR_EST">"c2213"</definedName>
    <definedName name="IQ_EPS_ACT_OR_EST_REUT">"c5460"</definedName>
    <definedName name="IQ_EPS_EST">"c399"</definedName>
    <definedName name="IQ_EPS_EST_1">"IQ_EPS_EST_1"</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_EST">"c271"</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BV_REUT">"c5409"</definedName>
    <definedName name="IQ_EST_ACT_BV_SHARE">"c3549"</definedName>
    <definedName name="IQ_EST_ACT_BV_SHARE_REUT">"c5445"</definedName>
    <definedName name="IQ_EST_ACT_CAPEX">"c3546"</definedName>
    <definedName name="IQ_EST_ACT_CAPEX_REUT">"c3975"</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FFO_SHARE_SHARE_REUT">"c3843"</definedName>
    <definedName name="IQ_EST_ACT_GROSS_MARGIN">"c5553"</definedName>
    <definedName name="IQ_EST_ACT_MAINT_CAPEX">"c4408"</definedName>
    <definedName name="IQ_EST_ACT_NAV">"c1757"</definedName>
    <definedName name="IQ_EST_ACT_NET_DEBT">"c3545"</definedName>
    <definedName name="IQ_EST_ACT_NET_DEBT_REUT">"c5446"</definedName>
    <definedName name="IQ_EST_ACT_NI">"c1722"</definedName>
    <definedName name="IQ_EST_ACT_NI_GW">"c1729"</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DIFF_REUT">"c5433"</definedName>
    <definedName name="IQ_EST_BV_SHARE_DIFF">"c4147"</definedName>
    <definedName name="IQ_EST_BV_SHARE_SURPRISE_PERCENT">"c4148"</definedName>
    <definedName name="IQ_EST_BV_SURPRISE_PERCENT_REUT">"c5434"</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"c1635"</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HARE_DIFF_REUT">"c3890"</definedName>
    <definedName name="IQ_EST_FFO_SHARE_SHARE_SURPRISE_PERCENT_REUT">"c3891"</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"c1887"</definedName>
    <definedName name="IQ_EST_NI_GW_DIFF_REUT">"c5425"</definedName>
    <definedName name="IQ_EST_NI_GW_SURPRISE_PERCENT">"c1888"</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BUY_REUT">"c3869"</definedName>
    <definedName name="IQ_EST_NUM_HOLD">"c1761"</definedName>
    <definedName name="IQ_EST_NUM_HOLD_REUT">"c3871"</definedName>
    <definedName name="IQ_EST_NUM_NO_OPINION">"c1758"</definedName>
    <definedName name="IQ_EST_NUM_NO_OPINION_REUT">"c3868"</definedName>
    <definedName name="IQ_EST_NUM_OUTPERFORM">"c1760"</definedName>
    <definedName name="IQ_EST_NUM_OUTPERFORM_REUT">"c3870"</definedName>
    <definedName name="IQ_EST_NUM_SELL">"c1763"</definedName>
    <definedName name="IQ_EST_NUM_SELL_REUT">"c3873"</definedName>
    <definedName name="IQ_EST_NUM_UNDERPERFORM">"c1762"</definedName>
    <definedName name="IQ_EST_NUM_UNDERPERFORM_REUT">"c3872"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_OVER_REVENUE_EST">"IQ_EV_OVER_REVENUE_EST"</definedName>
    <definedName name="IQ_EV_OVER_REVENUE_EST_1">"IQ_EV_OVER_REVENUE_EST_1"</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ENSE_CODE_">"ajsdasd"</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O_EST">"c276"</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HARE_EST_REUT">"c3837"</definedName>
    <definedName name="IQ_FFO_SHARE_SHARE_HIGH_EST_REUT">"c3839"</definedName>
    <definedName name="IQ_FFO_SHARE_SHARE_LOW_EST_REUT">"c3840"</definedName>
    <definedName name="IQ_FFO_SHARE_SHARE_MEDIAN_EST_REUT">"c3838"</definedName>
    <definedName name="IQ_FFO_SHARE_SHARE_NUM_EST_REUT">"c3841"</definedName>
    <definedName name="IQ_FFO_SHARE_SHARE_STDDEV_EST_REUT">"c3842"</definedName>
    <definedName name="IQ_FFO_SHARE_STDDEV_EST">"c4452"</definedName>
    <definedName name="IQ_FFO_STDDEV_EST">"c422"</definedName>
    <definedName name="IQ_FFO_STDDEV_EST_REUT">"c3842"</definedName>
    <definedName name="IQ_FH">100000</definedName>
    <definedName name="IQ_FHLB_ADVANCES_FDIC">"c6366"</definedName>
    <definedName name="IQ_FHLB_DEBT">"c423"</definedName>
    <definedName name="IQ_FHLB_DUE_AFTER_FIVE">"c2086"</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AMOUNT">"c240"</definedName>
    <definedName name="IQ_FIVE_PERCENT_OWNER">"c442"</definedName>
    <definedName name="IQ_FIVE_YEAR_FIXED_AND_FLOATING_RATE_FDIC">"c6422"</definedName>
    <definedName name="IQ_FIVE_YEAR_MORTGAGE_PASS_THROUGHS_FDIC">"c6414"</definedName>
    <definedName name="IQ_FIVEPERCENT_OWNER">"c239"</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"c225"</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SPOT_FDIC">"c6356"</definedName>
    <definedName name="IQ_FY">1000</definedName>
    <definedName name="IQ_FY_DATE">"IQ_FY_DATE"</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C_BNK">"c488"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GW">"c519"</definedName>
    <definedName name="IQ_GROSS_INTAN">"c520"</definedName>
    <definedName name="IQ_GROSS_LIFE_EARNED">"c2737"</definedName>
    <definedName name="IQ_GROSS_LIFE_IN_FORCE">"c2767"</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_TARGET_PRICE">"c1651"</definedName>
    <definedName name="IQ_HIGH_TARGET_PRICE_REUT">"c5317"</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"c1534"</definedName>
    <definedName name="IQ_INSIDER_3MTH_BOUGHT_PCT">"c1534"</definedName>
    <definedName name="IQ_INSIDER_3MTH_NET">"c1535"</definedName>
    <definedName name="IQ_INSIDER_3MTH_NET_PCT">"c1535"</definedName>
    <definedName name="IQ_INSIDER_3MTH_SOLD">"c1533"</definedName>
    <definedName name="IQ_INSIDER_3MTH_SOLD_PCT">"c1533"</definedName>
    <definedName name="IQ_INSIDER_6MTH_BOUGHT">"c1537"</definedName>
    <definedName name="IQ_INSIDER_6MTH_BOUGHT_PCT">"c1537"</definedName>
    <definedName name="IQ_INSIDER_6MTH_NET">"c1538"</definedName>
    <definedName name="IQ_INSIDER_6MTH_NET_PCT">"c1538"</definedName>
    <definedName name="IQ_INSIDER_6MTH_SOLD">"c1536"</definedName>
    <definedName name="IQ_INSIDER_6MTH_SOLD_PCT">"c1536"</definedName>
    <definedName name="IQ_INSIDER_AMOUNT">"c238"</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AMOUNT">"c236"</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10K">"IQ_INTEREST_INC_10K"</definedName>
    <definedName name="IQ_INTEREST_INC_10Q">"IQ_INTEREST_INC_10Q"</definedName>
    <definedName name="IQ_INTEREST_INC_10Q1">"IQ_INTEREST_INC_10Q1"</definedName>
    <definedName name="IQ_INTEREST_INC_NON">"c1384"</definedName>
    <definedName name="IQ_INTEREST_INVEST_INC">"c619"</definedName>
    <definedName name="IQ_INTEREST_LT_DEBT">"c2086"</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_SECURITY_SUPPL">"c5511"</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K">1000</definedName>
    <definedName name="IQ_LATESTKFR">"100"</definedName>
    <definedName name="IQ_LATESTQ">500</definedName>
    <definedName name="IQ_LATESTQFR">"50"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_SENIOR_DEBT">"c702"</definedName>
    <definedName name="IQ_LT_SUB_DEBT">"c703"</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RKTCAP">"c258"</definedName>
    <definedName name="IQ_MATURITY_DATE">"c2146"</definedName>
    <definedName name="IQ_MATURITY_ONE_YEAR_LESS_FDIC">"c6425"</definedName>
    <definedName name="IQ_MC_RATIO">"c2783"</definedName>
    <definedName name="IQ_MC_STATUTORY_SURPLUS">"c2772"</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40368.581087963</definedName>
    <definedName name="IQ_NAV_ACT_OR_EST">"c2225"</definedName>
    <definedName name="IQ_NAV_EST">"c1751"</definedName>
    <definedName name="IQ_NAV_HIGH_EST">"c1753"</definedName>
    <definedName name="IQ_NAV_LOW_EST">"c1754"</definedName>
    <definedName name="IQ_NAV_MEDIAN_EST">"c1752"</definedName>
    <definedName name="IQ_NAV_NUM_EST">"c1755"</definedName>
    <definedName name="IQ_NAV_STDDEV_EST">"c1756"</definedName>
    <definedName name="IQ_NET_CHANGE">"c749"</definedName>
    <definedName name="IQ_NET_CHARGE_OFFS_FDIC">"c6641"</definedName>
    <definedName name="IQ_NET_CHARGE_OFFS_LOANS_FDIC">"c6751"</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10K">"IQ_NET_INC_10K"</definedName>
    <definedName name="IQ_NET_INC_10Q">"IQ_NET_INC_10Q"</definedName>
    <definedName name="IQ_NET_INC_10Q1">"IQ_NET_INC_10Q1"</definedName>
    <definedName name="IQ_NET_INC_BEFORE">"c1368"</definedName>
    <definedName name="IQ_NET_INC_CF">"c1397"</definedName>
    <definedName name="IQ_NET_INC_GROWTH_1">"IQ_NET_INC_GROWTH_1"</definedName>
    <definedName name="IQ_NET_INC_GROWTH_2">"IQ_NET_INC_GROWTH_2"</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IFE_INS_IN_FORCE">"c2769"</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"c1723"</definedName>
    <definedName name="IQ_NI_GW_EST_REUT">"c5375"</definedName>
    <definedName name="IQ_NI_GW_GUIDANCE">"c4471"</definedName>
    <definedName name="IQ_NI_GW_HIGH_EST">"c1725"</definedName>
    <definedName name="IQ_NI_GW_HIGH_EST_REUT">"c5377"</definedName>
    <definedName name="IQ_NI_GW_HIGH_GUIDANCE">"c4178"</definedName>
    <definedName name="IQ_NI_GW_LOW_EST">"c1726"</definedName>
    <definedName name="IQ_NI_GW_LOW_EST_REUT">"c5378"</definedName>
    <definedName name="IQ_NI_GW_LOW_GUIDANCE">"c4218"</definedName>
    <definedName name="IQ_NI_GW_MEDIAN_EST">"c1724"</definedName>
    <definedName name="IQ_NI_GW_MEDIAN_EST_REUT">"c5376"</definedName>
    <definedName name="IQ_NI_GW_NUM_EST">"c1727"</definedName>
    <definedName name="IQ_NI_GW_NUM_EST_REUT">"c5379"</definedName>
    <definedName name="IQ_NI_GW_STDDEV_EST">"c1728"</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PENSION_EXP">"c3000"</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COURSE_DEBT">"c2550"</definedName>
    <definedName name="IQ_NONRECOURSE_DEBT_PCT">"c2551"</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OFFIC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CLASSB">"c1969"</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"c1999"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UNRECOG_PRIOR">"c3320"</definedName>
    <definedName name="IQ_OPEB_UNRECOG_PRIOR_DOM">"c3318"</definedName>
    <definedName name="IQ_OPEB_UNRECOG_PRIOR_FOREIGN">"c3319"</definedName>
    <definedName name="IQ_OPENED55">1</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CERCISED">"c2116"</definedName>
    <definedName name="IQ_OPTIONS_EXERCISED">"c2116"</definedName>
    <definedName name="IQ_OPTIONS_GRANTED">"c2673"</definedName>
    <definedName name="IQ_OPTIONS_ISSUED">"c857"</definedName>
    <definedName name="IQ_OPTIONS_OS">"c858"</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"c5563"</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ED">"c2688"</definedName>
    <definedName name="IQ_OTHER_OPTIONS_GRANTED">"c2687"</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STRIKE_PRICE_GRANTED">"c2692"</definedName>
    <definedName name="IQ_OTHER_TRANSACTIONS_FDIC">"c6504"</definedName>
    <definedName name="IQ_OTHER_UNDRAWN">"c2522"</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"c2127"</definedName>
    <definedName name="IQ_OUTSTANDING_FILING_DATE_TOTAL">"c2107"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CIQ">"c3769"</definedName>
    <definedName name="IQ_PERCENT_CHANGE_EST_FFO_12MONTHS_REUT">"c3938"</definedName>
    <definedName name="IQ_PERCENT_CHANGE_EST_FFO_18MONTHS">"c1829"</definedName>
    <definedName name="IQ_PERCENT_CHANGE_EST_FFO_18MONTHS_CIQ">"c3770"</definedName>
    <definedName name="IQ_PERCENT_CHANGE_EST_FFO_18MONTHS_REUT">"c3939"</definedName>
    <definedName name="IQ_PERCENT_CHANGE_EST_FFO_3MONTHS">"c1825"</definedName>
    <definedName name="IQ_PERCENT_CHANGE_EST_FFO_3MONTHS_CIQ">"c3766"</definedName>
    <definedName name="IQ_PERCENT_CHANGE_EST_FFO_3MONTHS_REUT">"c3935"</definedName>
    <definedName name="IQ_PERCENT_CHANGE_EST_FFO_6MONTHS">"c1826"</definedName>
    <definedName name="IQ_PERCENT_CHANGE_EST_FFO_6MONTHS_CIQ">"c3767"</definedName>
    <definedName name="IQ_PERCENT_CHANGE_EST_FFO_6MONTHS_REUT">"c3936"</definedName>
    <definedName name="IQ_PERCENT_CHANGE_EST_FFO_9MONTHS">"c1827"</definedName>
    <definedName name="IQ_PERCENT_CHANGE_EST_FFO_9MONTHS_CIQ">"c3768"</definedName>
    <definedName name="IQ_PERCENT_CHANGE_EST_FFO_9MONTHS_REUT">"c3937"</definedName>
    <definedName name="IQ_PERCENT_CHANGE_EST_FFO_DAY">"c1822"</definedName>
    <definedName name="IQ_PERCENT_CHANGE_EST_FFO_DAY_CIQ">"c3764"</definedName>
    <definedName name="IQ_PERCENT_CHANGE_EST_FFO_DAY_REUT">"c3933"</definedName>
    <definedName name="IQ_PERCENT_CHANGE_EST_FFO_MONTH">"c1824"</definedName>
    <definedName name="IQ_PERCENT_CHANGE_EST_FFO_MONTH_CIQ">"c3765"</definedName>
    <definedName name="IQ_PERCENT_CHANGE_EST_FFO_MONTH_REUT">"c3934"</definedName>
    <definedName name="IQ_PERCENT_CHANGE_EST_FFO_SHARE_SHARE_12MONTHS">"c1828"</definedName>
    <definedName name="IQ_PERCENT_CHANGE_EST_FFO_SHARE_SHARE_12MONTHS_REUT">"c3938"</definedName>
    <definedName name="IQ_PERCENT_CHANGE_EST_FFO_SHARE_SHARE_18MONTHS">"c1829"</definedName>
    <definedName name="IQ_PERCENT_CHANGE_EST_FFO_SHARE_SHARE_18MONTHS_REUT">"c3939"</definedName>
    <definedName name="IQ_PERCENT_CHANGE_EST_FFO_SHARE_SHARE_3MONTHS">"c1825"</definedName>
    <definedName name="IQ_PERCENT_CHANGE_EST_FFO_SHARE_SHARE_3MONTHS_REUT">"c3935"</definedName>
    <definedName name="IQ_PERCENT_CHANGE_EST_FFO_SHARE_SHARE_6MONTHS">"c1826"</definedName>
    <definedName name="IQ_PERCENT_CHANGE_EST_FFO_SHARE_SHARE_6MONTHS_REUT">"c3936"</definedName>
    <definedName name="IQ_PERCENT_CHANGE_EST_FFO_SHARE_SHARE_9MONTHS">"c1827"</definedName>
    <definedName name="IQ_PERCENT_CHANGE_EST_FFO_SHARE_SHARE_9MONTHS_REUT">"c3937"</definedName>
    <definedName name="IQ_PERCENT_CHANGE_EST_FFO_SHARE_SHARE_DAY">"c1822"</definedName>
    <definedName name="IQ_PERCENT_CHANGE_EST_FFO_SHARE_SHARE_DAY_REUT">"c3933"</definedName>
    <definedName name="IQ_PERCENT_CHANGE_EST_FFO_SHARE_SHARE_MONTH">"c1824"</definedName>
    <definedName name="IQ_PERCENT_CHANGE_EST_FFO_SHARE_SHARE_MONTH_REUT">"c3934"</definedName>
    <definedName name="IQ_PERCENT_CHANGE_EST_FFO_SHARE_SHARE_WEEK">"c1823"</definedName>
    <definedName name="IQ_PERCENT_CHANGE_EST_FFO_SHARE_SHARE_WEEK_REUT">"c3964"</definedName>
    <definedName name="IQ_PERCENT_CHANGE_EST_FFO_WEEK">"c1823"</definedName>
    <definedName name="IQ_PERCENT_CHANGE_EST_FFO_WEEK_CIQ">"c3795"</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"c3965"</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CENT_FLOAT">"c227"</definedName>
    <definedName name="IQ_PERCENT_INSURED_FDIC">"c6374"</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ETAX_RETURN_ASSETS_FDIC">"c6731"</definedName>
    <definedName name="IQ_PRICE_CFPS_FWD">"c2237"</definedName>
    <definedName name="IQ_PRICE_CFPS_FWD_REUT">"c4053"</definedName>
    <definedName name="IQ_PRICE_OVER_BVPS">"c1412"</definedName>
    <definedName name="IQ_PRICE_OVER_EPS_EST">"IQ_PRICE_OVER_EPS_EST"</definedName>
    <definedName name="IQ_PRICE_OVER_EPS_EST_1">"IQ_PRICE_OVER_EPS_EST_1"</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EDATETIME">"IQ_PRICEDATETIME"</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FRANCHISE_STORES">"c2903"</definedName>
    <definedName name="IQ_RETAIL_ACQUIRED_OWNED_STORES">"c2895"</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AINED_EARNINGS_AVERAGE_EQUITY_FDIC">"c6733"</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DIC">"c6730"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DIC">"c6732"</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ALUATION_GAINS_FDIC">"c6428"</definedName>
    <definedName name="IQ_REVALUATION_LOSSES_FDIC">"c6429"</definedName>
    <definedName name="IQ_REVENUE">"c1422"</definedName>
    <definedName name="IQ_REVENUE_10K">"IQ_REVENUE_10K"</definedName>
    <definedName name="IQ_REVENUE_10Q">"IQ_REVENUE_10Q"</definedName>
    <definedName name="IQ_REVENUE_10Q1">"IQ_REVENUE_10Q1"</definedName>
    <definedName name="IQ_REVENUE_ACT_OR_EST">"c2214"</definedName>
    <definedName name="IQ_REVENUE_ACT_OR_EST_REUT">"c5461"</definedName>
    <definedName name="IQ_REVENUE_EST">"c1126"</definedName>
    <definedName name="IQ_REVENUE_EST_1">"IQ_REVENUE_EST_1"</definedName>
    <definedName name="IQ_REVENUE_EST_BOTTOM_UP">"c5488"</definedName>
    <definedName name="IQ_REVENUE_EST_BOTTOM_UP_REUT">"c5496"</definedName>
    <definedName name="IQ_REVENUE_EST_REUT">"c3634"</definedName>
    <definedName name="IQ_REVENUE_GROWTH_1">"IQ_REVENUE_GROWTH_1"</definedName>
    <definedName name="IQ_REVENUE_GROWTH_2">"IQ_REVENUE_GROWTH_2"</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O_EST">"c263"</definedName>
    <definedName name="IQ_REVENUE_NUM_EST">"c1129"</definedName>
    <definedName name="IQ_REVENUE_NUM_EST_REUT">"c3638"</definedName>
    <definedName name="IQ_REVISION_DATE_">38678.3454861111</definedName>
    <definedName name="IQ_RISK_ADJ_BANK_ASSETS">"c2670"</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INTEREST_VOLUME">"c228"</definedName>
    <definedName name="IQ_SHORT_TERM_INVEST">"c1425"</definedName>
    <definedName name="IQ_SMALL_INT_BEAR_CD">"c1166"</definedName>
    <definedName name="IQ_SOFTWARE">"c1167"</definedName>
    <definedName name="IQ_SOURCE">"c1168"</definedName>
    <definedName name="IQ_SP">"c2171"</definedName>
    <definedName name="IQ_SP_BANK">"c2637"</definedName>
    <definedName name="IQ_SP_BANK_ACTION">"c2636"</definedName>
    <definedName name="IQ_SP_BANK_DATE">"c2635"</definedName>
    <definedName name="IQ_SP_DATE">"c2172"</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OUTLOOK_WATCH">"c2639"</definedName>
    <definedName name="IQ_SP_OUTLOOK_WATCH_DATE">"c2638"</definedName>
    <definedName name="IQ_SP_REASON">"c2174"</definedName>
    <definedName name="IQ_SP_STATUS">"c2173"</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PCT">"c2539"</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RGET_PRICE_LASTCLOSE">"c1855"</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CAPITAL">"c2667"</definedName>
    <definedName name="IQ_TIER_ONE_FDIC">"c6369"</definedName>
    <definedName name="IQ_TIER_ONE_RATIO">"c1229"</definedName>
    <definedName name="IQ_TIER_TWO_CAPITAL">"c2669"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BT_STDDEV_EST">"c4538"</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RUST_PREFERRED">"c3029"</definedName>
    <definedName name="IQ_TRUST_PREFERRED_PCT">"c3030"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IVIDED_PROFITS_FDIC">"c6352"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SECURED_DEBT">"c2548"</definedName>
    <definedName name="IQ_UNSECURED_DEBT_PCT">"c2549"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IP_INV">"c1335"</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ShowHideColumns">"iQShowAll"</definedName>
    <definedName name="IsColHidden">FALSE</definedName>
    <definedName name="IsGroupWorkbook">TRUE</definedName>
    <definedName name="IsLTMColHidden">FALSE</definedName>
    <definedName name="ISS_DEBT_NET">"ISS_DEBT_NET"</definedName>
    <definedName name="ISS_STOCK_NET">"ISS_STOCK_NET"</definedName>
    <definedName name="JBNAM">"PESSWJRM99"</definedName>
    <definedName name="JBNMB">"629744"</definedName>
    <definedName name="jim">{"'Directory'!$A$72:$E$91"}</definedName>
    <definedName name="JJJJJJ">{"'Hoja1'!$A$3:$B$21"}</definedName>
    <definedName name="k">1000</definedName>
    <definedName name="K2__LOCKEDCVW__">"MAIN,OTHERREV,ACTUAL,USD,E.2990,ALL_JOBS,ALL_ORGS,ALL_PROD,2004.JAN,PERIODIC,;"</definedName>
    <definedName name="K2__LOCKSTATUS__">2</definedName>
    <definedName name="K2__MAXEXPCOLS__">100</definedName>
    <definedName name="K2__MAXEXPROWS__">1000</definedName>
    <definedName name="K2__WBEVMODE__">0</definedName>
    <definedName name="K2__WBREFOPTIONS__">134217728</definedName>
    <definedName name="K2_WBEVMODE">0</definedName>
    <definedName name="khac">2</definedName>
    <definedName name="kk">{"'Internet'!$B$3:$D$24"}</definedName>
    <definedName name="LaborCostRate">78</definedName>
    <definedName name="LaborRevPercnt">5.8%</definedName>
    <definedName name="LaborSellRate">110</definedName>
    <definedName name="LAST_EBIT_MARGIN">"LAST_EBIT_MARGIN"</definedName>
    <definedName name="LAST_EBITDA_MARGIN">"LAST_EBITDA_MARGIN"</definedName>
    <definedName name="LAST_GROSS_MARGIN">"LAST_GROSS_MARGIN"</definedName>
    <definedName name="LAST_NET_INC_MARGIN">"LAST_NET_INC_MARGIN"</definedName>
    <definedName name="Last_Row" localSheetId="16">IF('CbC Section 3'!Values_Entered,Header_Row+'CbC Section 3'!Number_of_Payments,Header_Row)</definedName>
    <definedName name="Last_Row">IF([0]!Values_Entered,Header_Row+[0]!Number_of_Payments,Header_Row)</definedName>
    <definedName name="LASTSALEPRICE">"LASTSALEPRICE"</definedName>
    <definedName name="LATESTK">1000</definedName>
    <definedName name="LATESTKNONPRESS">50</definedName>
    <definedName name="LATESTQ">500</definedName>
    <definedName name="LATESTQNONPRESS">100</definedName>
    <definedName name="limcount">7</definedName>
    <definedName name="ListOffset">1</definedName>
    <definedName name="LLLLLLLLLLLLLLL">{"'Hoja1'!$A$3:$B$21"}</definedName>
    <definedName name="LOAN_LOSS">"LOAN_LOSS"</definedName>
    <definedName name="LockCellStatus">0</definedName>
    <definedName name="LONG_TERM_DEBT">"LONG_TERM_DEBT"</definedName>
    <definedName name="LONG_TERM_GROWTH">"LONG_TERM_GROWTH"</definedName>
    <definedName name="LONG_TERM_INV">"LONG_TERM_INV"</definedName>
    <definedName name="LTM_DATE">"LTM_DATE"</definedName>
    <definedName name="LTM_REVENUE_OVER_EMPLOYEES">"LTM_REVENUE_OVER_EMPLOYEES"</definedName>
    <definedName name="lu">{"'Directory'!$A$72:$E$91"}</definedName>
    <definedName name="m">1000000</definedName>
    <definedName name="MARKETCAP">"MARKETCAP"</definedName>
    <definedName name="MatlCostPercntRecrdng">59.5%</definedName>
    <definedName name="MatlCostPercntTrrts">31.9%</definedName>
    <definedName name="MEWarning">1</definedName>
    <definedName name="MGoodwill">557.3</definedName>
    <definedName name="MINORITY_INTEREST">"MINORITY_INTEREST"</definedName>
    <definedName name="MISC_EARN_ADJ">"MISC_EARN_ADJ"</definedName>
    <definedName name="MktExpApM2001">0</definedName>
    <definedName name="MktExpApM2002">277100</definedName>
    <definedName name="MktExpApM2003">282642</definedName>
    <definedName name="MktExpApM2004">288295</definedName>
    <definedName name="MktExpApM2005">294061</definedName>
    <definedName name="MktExpApM2006">299942</definedName>
    <definedName name="MktExpCSG2001">416046</definedName>
    <definedName name="MktExpCSG2002">2143950</definedName>
    <definedName name="MktExpCSG2003">2186829</definedName>
    <definedName name="MktExpCSG2004">2230586</definedName>
    <definedName name="MktExpCSG2005">2275177</definedName>
    <definedName name="MktExpCSG2006">2320680</definedName>
    <definedName name="MktExpCTI2001">0</definedName>
    <definedName name="MktExpCTI2002">302000</definedName>
    <definedName name="MktExpCTI2003">308040</definedName>
    <definedName name="MktExpCTI2004">314201</definedName>
    <definedName name="MktExpCTI2005">320485</definedName>
    <definedName name="MktExpCTI2006">326895</definedName>
    <definedName name="MktExpPSG2001">0</definedName>
    <definedName name="MktExpPSG2002">378000</definedName>
    <definedName name="MktExpPSG2003">385560</definedName>
    <definedName name="MktExpPSG2004">393271</definedName>
    <definedName name="MktExpPSG2005">401136</definedName>
    <definedName name="MktExpPSG2006">409159</definedName>
    <definedName name="MktExpVideo2001">0</definedName>
    <definedName name="MktExpVideo2002">671500</definedName>
    <definedName name="MktExpVideo2003">684930</definedName>
    <definedName name="MktExpVideo2004">698629</definedName>
    <definedName name="MktExpVideo2005">712602</definedName>
    <definedName name="MktExpVideo2006">726854</definedName>
    <definedName name="MMMMMMMM">"5 Year Plan 2-0"</definedName>
    <definedName name="Monthly_Payment" localSheetId="15">-PMT(Interest_Rate/12,'CbC Sections 1 and 2'!Number_of_Payments,Loan_Amount)</definedName>
    <definedName name="Monthly_Payment">-PMT(Interest_Rate/12,Number_of_Payments,Loan_Amount)</definedName>
    <definedName name="NET_CHANGE">"NET_CHANGE"</definedName>
    <definedName name="NET_DEBT">"NET_DEBT"</definedName>
    <definedName name="NET_INC">"NET_INC"</definedName>
    <definedName name="NET_INC_10K">"NET_INC_10K"</definedName>
    <definedName name="NET_INC_10Q">"NET_INC_10Q"</definedName>
    <definedName name="NET_INC_10Q1">"NET_INC_10Q1"</definedName>
    <definedName name="NET_INC_BEFORE">"NET_INC_BEFORE"</definedName>
    <definedName name="NET_INC_GROWTH_1">"NET_INC_GROWTH_1"</definedName>
    <definedName name="NET_INC_GROWTH_2">"NET_INC_GROWTH_2"</definedName>
    <definedName name="NET_INC_MARGIN">"NET_INC_MARGIN"</definedName>
    <definedName name="NET_INTEREST_INC">"NET_INTEREST_INC"</definedName>
    <definedName name="NET_INTEREST_INC_AFTER_LL">"NET_INTEREST_INC_AFTER_LL"</definedName>
    <definedName name="NET_LOANS">"NET_LOANS"</definedName>
    <definedName name="NETPAY" localSheetId="15">DATE(YEAR(Loan_Start),MONTH(Loan_Start)+'CbC Sections 1 and 2'!Payment_Number,DAY(Loan_Start))</definedName>
    <definedName name="NETPAY">DATE(YEAR(Loan_Start),MONTH(Loan_Start)+Payment_Number,DAY(Loan_Start))</definedName>
    <definedName name="NIL">" "</definedName>
    <definedName name="No_idea">39035.4143287037</definedName>
    <definedName name="NON_CASH">"NON_CASH"</definedName>
    <definedName name="NON_INTEREST_EXP">"NON_INTEREST_EXP"</definedName>
    <definedName name="NON_INTEREST_INC">"NON_INTEREST_INC"</definedName>
    <definedName name="Normal">NORMINV(0+RAND()*1,1378,1)</definedName>
    <definedName name="NORMAL_INC_AFTER">"NORMAL_INC_AFTER"</definedName>
    <definedName name="NORMAL_INC_AVAIL">"NORMAL_INC_AVAIL"</definedName>
    <definedName name="NORMAL_INC_BEFORE">"NORMAL_INC_BEFORE"</definedName>
    <definedName name="Normal1">NORMINV(0.00383042512515963+RAND()*0.996169498673482,1378,12)</definedName>
    <definedName name="Normal10">NORMINV(0+RAND()*0.9999999516835,2920,15)</definedName>
    <definedName name="Normal11">NORMINV(0+RAND()*1,-26292,15)</definedName>
    <definedName name="Normal12">NORMINV(0.00981530685362553+RAND()*0.990184693146374,-2125,15)</definedName>
    <definedName name="Normal13">NORMINV(0.0117052621808869+RAND()*0.988294737819113,-1241,15)</definedName>
    <definedName name="Normal14">NORMINV(0+RAND()*0.997925836483323,1207,15)</definedName>
    <definedName name="Normal15">NORMINV(0+RAND()*0.998650032776765,7655,15)</definedName>
    <definedName name="Normal16">NORMINV(0+RAND()*1,7254,15)</definedName>
    <definedName name="Normal17">NORMINV(0+RAND()*0.99616957487484,1210,15)</definedName>
    <definedName name="Normal18">NORMINV(0+RAND()*0.973402495071792,201,15)</definedName>
    <definedName name="Normal19">NORMINV(0+RAND()*0.983551363216436,2253,15)</definedName>
    <definedName name="Normal2">NORMINV(0.0164486367835643+RAND()*0.969647964308116,1378,15)</definedName>
    <definedName name="Normal20">NORMINV(0+RAND()*0.999570883466151,500,15)</definedName>
    <definedName name="Normal21">NORMINV(0.0309740120662665+RAND()*0.969025987933734,-49272,15)</definedName>
    <definedName name="Normal22">NORMINV(0.00383042512515963+RAND()*0.99616957487484,-4250,15)</definedName>
    <definedName name="Normal23">NORMINV(8.33766389263246E-12+RAND()*0.999999999991662,-1999,15)</definedName>
    <definedName name="Normal3">NORMINV(0+RAND()*0.999999999999887,3390,15)</definedName>
    <definedName name="Normal4">NORMINV(0+RAND()*0.999999999921951,4104,15)</definedName>
    <definedName name="Normal5">NORMINV(0+RAND()*0.977249937963813,720,15)</definedName>
    <definedName name="Normal6">NORMINV(0+RAND()*0.999312797919209,302,15)</definedName>
    <definedName name="Normal7">NORMINV(0+RAND()*1,1000,15)</definedName>
    <definedName name="Normal8">NORMINV(0+RAND()*1,1000,15)</definedName>
    <definedName name="Normal9">NORMINV(0+RAND()*1,5129,15)</definedName>
    <definedName name="NOTES_PAY">"NOTES_PAY"</definedName>
    <definedName name="novie" localSheetId="15">L1C1</definedName>
    <definedName name="novie">L1C1</definedName>
    <definedName name="Number_of_Payments" localSheetId="16">MATCH(0.01,End_Bal,-1)+1</definedName>
    <definedName name="Number_of_Payments" localSheetId="15">MATCH(0.01,End_Bal,-1)+1</definedName>
    <definedName name="Number_of_Payments">MATCH(0.01,End_Bal,-1)+1</definedName>
    <definedName name="NumofGrpAccts">2</definedName>
    <definedName name="NvsASD">"V2003-10-31"</definedName>
    <definedName name="NvsAutoDrillOk">"VN"</definedName>
    <definedName name="NvsElapsedTime">0.000127314815472346</definedName>
    <definedName name="NvsElapsedTime_1">0.000178587964910548</definedName>
    <definedName name="NvsEndTime">37931.7667476852</definedName>
    <definedName name="NvsEndTime_1">36741.6901533565</definedName>
    <definedName name="nvsendtime1">36741.6901533565</definedName>
    <definedName name="nvsendtime1_1">36741.6901533565</definedName>
    <definedName name="NvsInstLang">"VENG"</definedName>
    <definedName name="NvsInstSpec">"%,FOPERATING_UNIT,TOU_REGIONS,NPA"</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"%,X,RZF..R00B,CZF..C00B"</definedName>
    <definedName name="NvsPanelBusUnit">"V"</definedName>
    <definedName name="NvsPanelEffdt">"V1901-01-01"</definedName>
    <definedName name="NvsPanelSetid">"VSHARE"</definedName>
    <definedName name="NvsReqBU">"V10000"</definedName>
    <definedName name="NvsReqBUOnly">"VN"</definedName>
    <definedName name="NvsStyleNme">"Classical.xls"</definedName>
    <definedName name="NvsTransLed">"VN"</definedName>
    <definedName name="NvsTreeASD">"V2003-10-31"</definedName>
    <definedName name="NvsValTbl.ACCOUNT">"GL_ACCOUNT_TBL"</definedName>
    <definedName name="NvsValTbl.ACCOUNTING_PERIOD">"CAL_DETP_PER_VW"</definedName>
    <definedName name="NvsValTbl.OPERATING_UNIT">"OPER_UNIT_TBL"</definedName>
    <definedName name="NvsValTbl.SCENARIO">"BD_SCENARIO_TBL"</definedName>
    <definedName name="º1">39261.5684606481</definedName>
    <definedName name="OBJETIVO">"Gráfico 48"</definedName>
    <definedName name="OEMS_DIFR_DIs" localSheetId="15">OFFSET(OEMS_DIFR_ChartX,337,0,,)</definedName>
    <definedName name="OEMS_DIFR_DIs">OFFSET(OEMS_DIFR_ChartX,337,0,,)</definedName>
    <definedName name="OEMS_DIFR_MAText" localSheetId="15">OFFSET(OEMS_DIFR_ChartX,366,0+(OEMS_DIFR_ZoomVal-1),,)</definedName>
    <definedName name="OEMS_DIFR_MAText">OFFSET(OEMS_DIFR_ChartX,366,0+(OEMS_DIFR_ZoomVal-1),,)</definedName>
    <definedName name="OEMS_DIFR_Mnth" localSheetId="15">OFFSET(OEMS_DIFR_ChartX,364,0,,)</definedName>
    <definedName name="OEMS_DIFR_Mnth">OFFSET(OEMS_DIFR_ChartX,364,0,,)</definedName>
    <definedName name="OEMS_DISR_MAText" localSheetId="15">OFFSET(OEMS_DISR_ChartX,372,0+(OEMS_DISR_ZoomVal-1),,)</definedName>
    <definedName name="OEMS_DISR_MAText">OFFSET(OEMS_DISR_ChartX,372,0+(OEMS_DISR_ZoomVal-1),,)</definedName>
    <definedName name="OEMS_DISR_Mnth" localSheetId="15">OFFSET(OEMS_DISR_ChartX,370,0,,)</definedName>
    <definedName name="OEMS_DISR_Mnth">OFFSET(OEMS_DISR_ChartX,370,0,,)</definedName>
    <definedName name="OEMS_LTIFR_LTIs" localSheetId="15">OFFSET(OEMS_LTIFR_ChartX,340,0,,)</definedName>
    <definedName name="OEMS_LTIFR_LTIs">OFFSET(OEMS_LTIFR_ChartX,340,0,,)</definedName>
    <definedName name="OEMS_LTIFR_MAText" localSheetId="15">OFFSET(OEMS_LTIFR_ChartX,369,0+(OEMS_LTIFR_ZoomVal-1),,)</definedName>
    <definedName name="OEMS_LTIFR_MAText">OFFSET(OEMS_LTIFR_ChartX,369,0+(OEMS_LTIFR_ZoomVal-1),,)</definedName>
    <definedName name="OEMS_LTIFR_Mnth" localSheetId="15">OFFSET(OEMS_LTIFR_ChartX,367,0,,)</definedName>
    <definedName name="OEMS_LTIFR_Mnth">OFFSET(OEMS_LTIFR_ChartX,367,0,,)</definedName>
    <definedName name="OEMS_LTISR_MAText" localSheetId="15">OFFSET(OEMS_LTISR_ChartX,375,0+(OEMS_LTISR_ZoomVal-1),,)</definedName>
    <definedName name="OEMS_LTISR_MAText">OFFSET(OEMS_LTISR_ChartX,375,0+(OEMS_LTISR_ZoomVal-1),,)</definedName>
    <definedName name="OEMS_LTISR_Mnth" localSheetId="15">OFFSET(OEMS_LTISR_ChartX,373,0,,)</definedName>
    <definedName name="OEMS_LTISR_Mnth">OFFSET(OEMS_LTISR_ChartX,373,0,,)</definedName>
    <definedName name="opendbs">{"fis.dbo.r1_datasum"}</definedName>
    <definedName name="opendbs1">{"fis.dbo.r1_datasum"}</definedName>
    <definedName name="OPENPRICE">"OPENPRICE"</definedName>
    <definedName name="OPER_INC">"OPER_INC"</definedName>
    <definedName name="OptionsEss">"A1100010000111000011101101020_01-00"</definedName>
    <definedName name="OQLIB">"QUSRSYS"</definedName>
    <definedName name="OQNAM">"PRT01"</definedName>
    <definedName name="OTHER_ASSETS">"OTHER_ASSETS"</definedName>
    <definedName name="OTHER_CURRENT_ASSETS">"OTHER_CURRENT_ASSETS"</definedName>
    <definedName name="OTHER_CURRENT_LIAB">"OTHER_CURRENT_LIAB"</definedName>
    <definedName name="OTHER_EARNING">"OTHER_EARNING"</definedName>
    <definedName name="OTHER_EQUITY">"OTHER_EQUITY"</definedName>
    <definedName name="OTHER_INVESTING">"OTHER_INVESTING"</definedName>
    <definedName name="OTHER_LIAB">"OTHER_LIAB"</definedName>
    <definedName name="OTHER_LONG_TERM">"OTHER_LONG_TERM"</definedName>
    <definedName name="OTHER_NET">"OTHER_NET"</definedName>
    <definedName name="OTHER_OPER">"OTHER_OPER"</definedName>
    <definedName name="OTHER_RECEIV">"OTHER_RECEIV"</definedName>
    <definedName name="OTHER_REVENUE">"OTHER_REVENUE"</definedName>
    <definedName name="Pal_Workbook_GUID">"PX2VZQJ894HDVJQJQK3KEYQ5"</definedName>
    <definedName name="PAY_ACCRUED">"PAY_ACCRUED"</definedName>
    <definedName name="PAYE" localSheetId="15">IF(Loan_Amount*Interest_Rate*Loan_Years*Loan_Start&gt;0,1,0)</definedName>
    <definedName name="PAYE">IF(Loan_Amount*Interest_Rate*Loan_Years*Loan_Start&gt;0,1,0)</definedName>
    <definedName name="Payment_Date" localSheetId="15">DATE(YEAR(Loan_Start),MONTH(Loan_Start)+'CbC Sections 1 and 2'!Payment_Number,DAY(Loan_Start))</definedName>
    <definedName name="Payment_Date">DATE(YEAR(Loan_Start),MONTH(Loan_Start)+Payment_Number,DAY(Loan_Start))</definedName>
    <definedName name="Payment_Number" localSheetId="15">ROW()-Header_Row</definedName>
    <definedName name="Payment_Number">ROW()-Header_Row</definedName>
    <definedName name="PCDAT">"15/02/2010"</definedName>
    <definedName name="PCDAY">"15"</definedName>
    <definedName name="PCDT2">"20100215"</definedName>
    <definedName name="PCMON">"02"</definedName>
    <definedName name="PCTIM">"12:04:55"</definedName>
    <definedName name="PCYEA">"2010"</definedName>
    <definedName name="PERIODDATE">"PERIODDATE"</definedName>
    <definedName name="PoundsPerTonne">2204.6</definedName>
    <definedName name="PREF_DIVID">"PREF_DIVID"</definedName>
    <definedName name="PREF_STOCK">"PREF_STOCK"</definedName>
    <definedName name="PREPAID_EXPEN">"PREPAID_EXPEN"</definedName>
    <definedName name="PRETAX_INC">"PRETAX_INC"</definedName>
    <definedName name="PRETAX_INC_10K">"PRETAX_INC_10K"</definedName>
    <definedName name="PRETAX_INC_10Q">"PRETAX_INC_10Q"</definedName>
    <definedName name="PRETAX_INC_10Q1">"PRETAX_INC_10Q1"</definedName>
    <definedName name="PRICE_OVER_EPS_EST">"PRICE_OVER_EPS_EST"</definedName>
    <definedName name="PRICE_OVER_EPS_EST_1">"PRICE_OVER_EPS_EST_1"</definedName>
    <definedName name="PRICE_OVER_LTM_EPS">"PRICE_OVER_LTM_EPS"</definedName>
    <definedName name="Principal" localSheetId="15">-PPMT(Interest_Rate/12,'CbC Sections 1 and 2'!Payment_Number,'CbC Sections 1 and 2'!Number_of_Payments,Loan_Amount)</definedName>
    <definedName name="Principal">-PPMT(Interest_Rate/12,Payment_Number,Number_of_Payments,Loan_Amount)</definedName>
    <definedName name="Print_Area_Reset">OFFSET(Full_Print,0,0,[0]!Last_Row)</definedName>
    <definedName name="_xlnm.Print_Titles" localSheetId="16">'CbC Section 3'!$13:$13</definedName>
    <definedName name="PrintRange1" localSheetId="16">SetPrintRange("Chart of Accounts","F",2,"J")</definedName>
    <definedName name="PrintRange1" localSheetId="15">SetPrintRange("Chart of Accounts","F",2,"J")</definedName>
    <definedName name="PrintRange1">SetPrintRange("Chart of Accounts","F",2,"J")</definedName>
    <definedName name="PrintRange2" localSheetId="16">SetPrintRange("Account Balances","F",2,"J")</definedName>
    <definedName name="PrintRange2" localSheetId="15">SetPrintRange("Account Balances","F",2,"J")</definedName>
    <definedName name="PrintRange2">SetPrintRange("Account Balances","F",2,"J")</definedName>
    <definedName name="PrintRange3" localSheetId="15">SetPrintRange("Account Balances","F",2,"J")</definedName>
    <definedName name="PrintRange3">SetPrintRange("Account Balances","F",2,"J")</definedName>
    <definedName name="PrintRange6" localSheetId="16">SetPrintRange("Debtors Inquiry","F",2,"L")</definedName>
    <definedName name="PrintRange6" localSheetId="15">SetPrintRange("Debtors Inquiry","F",2,"L")</definedName>
    <definedName name="PrintRange6">SetPrintRange("Debtors Inquiry","F",2,"L")</definedName>
    <definedName name="PrintRange8" localSheetId="16">SetPrintRange("P&amp;L Forecast","F",2,"T")</definedName>
    <definedName name="PrintRange8" localSheetId="15">SetPrintRange("P&amp;L Forecast","F",2,"T")</definedName>
    <definedName name="PrintRange8">SetPrintRange("P&amp;L Forecast","F",2,"T")</definedName>
    <definedName name="PrintRange9" localSheetId="16">SetPrintRange("Trial Balance","F",2,"M")</definedName>
    <definedName name="PrintRange9" localSheetId="15">SetPrintRange("Trial Balance","F",2,"M")</definedName>
    <definedName name="PrintRange9">SetPrintRange("Trial Balance","F",2,"M")</definedName>
    <definedName name="PRIOR">" 5"</definedName>
    <definedName name="PRO_FORMA_BASIC_EPS">"PRO_FORMA_BASIC_EPS"</definedName>
    <definedName name="PRO_FORMA_DILUT_EPS">"PRO_FORMA_DILUT_EPS"</definedName>
    <definedName name="PRO_FORMA_NET_INC">"PRO_FORMA_NET_INC"</definedName>
    <definedName name="Prod777">111</definedName>
    <definedName name="Prod948">477</definedName>
    <definedName name="ProdEH1700">120</definedName>
    <definedName name="ProjectName" localSheetId="16">{"Client Name or Project Name"}</definedName>
    <definedName name="ProjectName">{"Client Name or Project Name"}</definedName>
    <definedName name="ProjectName_1">{"Client Name or Project Name"}</definedName>
    <definedName name="ProjectName_2">{"Client Name or Project Name"}</definedName>
    <definedName name="ProjectName_3">{"Client Name or Project Name"}</definedName>
    <definedName name="ProjectName_4">{"Client Name or Project Name"}</definedName>
    <definedName name="PROPERTY_GROSS">"PROPERTY_GROSS"</definedName>
    <definedName name="PROPERTY_NET">"PROPERTY_NET"</definedName>
    <definedName name="PSGCap2002">350000</definedName>
    <definedName name="PSGCap2003">50000</definedName>
    <definedName name="PSGCap2004">50000</definedName>
    <definedName name="PSGCap2005">50000</definedName>
    <definedName name="PSGCap2006">50000</definedName>
    <definedName name="PSGExp2002">700000</definedName>
    <definedName name="PSGExp2003">700000</definedName>
    <definedName name="PSGExp2004">700000</definedName>
    <definedName name="PSGExp2005">700000</definedName>
    <definedName name="PSGExp2006">700000</definedName>
    <definedName name="PUB_FileID">"L10003649.xls"</definedName>
    <definedName name="PUB_UserID">"MAYERX"</definedName>
    <definedName name="PYR">{"'Hoja1'!$A$3:$B$21"}</definedName>
    <definedName name="QCR_DIFR_DIs" localSheetId="15">OFFSET(QCR_DIFR_ChartX,253,0,,)</definedName>
    <definedName name="QCR_DIFR_DIs">OFFSET(QCR_DIFR_ChartX,253,0,,)</definedName>
    <definedName name="QCR_DIFR_MAText" localSheetId="15">OFFSET(QCR_DIFR_ChartX,282,0+(QCR_DIFR_ZoomVal-1),,)</definedName>
    <definedName name="QCR_DIFR_MAText">OFFSET(QCR_DIFR_ChartX,282,0+(QCR_DIFR_ZoomVal-1),,)</definedName>
    <definedName name="QCR_DIFR_Mnth" localSheetId="15">OFFSET(QCR_DIFR_ChartX,280,0,,)</definedName>
    <definedName name="QCR_DIFR_Mnth">OFFSET(QCR_DIFR_ChartX,280,0,,)</definedName>
    <definedName name="QCR_DISR_MAText" localSheetId="15">OFFSET(QCR_DISR_ChartX,288,0+(QCR_DISR_ZoomVal-1),,)</definedName>
    <definedName name="QCR_DISR_MAText">OFFSET(QCR_DISR_ChartX,288,0+(QCR_DISR_ZoomVal-1),,)</definedName>
    <definedName name="QCR_DISR_Mnth" localSheetId="15">OFFSET(QCR_DISR_ChartX,286,0,,)</definedName>
    <definedName name="QCR_DISR_Mnth">OFFSET(QCR_DISR_ChartX,286,0,,)</definedName>
    <definedName name="QCR_LTIFR_LTIs" localSheetId="15">OFFSET(QCR_LTIFR_ChartX,256,0,,)</definedName>
    <definedName name="QCR_LTIFR_LTIs">OFFSET(QCR_LTIFR_ChartX,256,0,,)</definedName>
    <definedName name="QCR_LTIFR_Mnth" localSheetId="15">OFFSET(QCR_LTIFR_ChartX,283,0,,)</definedName>
    <definedName name="QCR_LTIFR_Mnth">OFFSET(QCR_LTIFR_ChartX,283,0,,)</definedName>
    <definedName name="QCR_LTISR_MAText" localSheetId="15">OFFSET(QCR_LTISR_ChartX,291,0+(QCR_LTISR_ZoomVal-1),,)</definedName>
    <definedName name="QCR_LTISR_MAText">OFFSET(QCR_LTISR_ChartX,291,0+(QCR_LTISR_ZoomVal-1),,)</definedName>
    <definedName name="QCR_LTISR_Mnth" localSheetId="15">OFFSET(QCR_LTISR_ChartX,289,0,,)</definedName>
    <definedName name="QCR_LTISR_Mnth">OFFSET(QCR_LTISR_ChartX,289,0,,)</definedName>
    <definedName name="QUICK_RATIO">"QUICK_RATIO"</definedName>
    <definedName name="RAOutputs">11</definedName>
    <definedName name="RAVersion">"Ra Version 1.2"</definedName>
    <definedName name="REDEEM_PREF_STOCK">"REDEEM_PREF_STOCK"</definedName>
    <definedName name="Report_Version_4">"A1"</definedName>
    <definedName name="ReportCreated">TRUE</definedName>
    <definedName name="RESEARCH_DEV">"RESEARCH_DEV"</definedName>
    <definedName name="RETAINED_EARN">"RETAINED_EARN"</definedName>
    <definedName name="RETURN_ASSETS">"RETURN_ASSETS"</definedName>
    <definedName name="RETURN_EQUITY">"RETURN_EQUITY"</definedName>
    <definedName name="RETURN_INVESTMENT">"RETURN_INVESTMENT"</definedName>
    <definedName name="REVENUE_10K">"REVENUE_10K"</definedName>
    <definedName name="REVENUE_10Q">"REVENUE_10Q"</definedName>
    <definedName name="REVENUE_10Q1">"REVENUE_10Q1"</definedName>
    <definedName name="REVENUE_EST">"REVENUE_EST"</definedName>
    <definedName name="REVENUE_EST_1">"REVENUE_EST_1"</definedName>
    <definedName name="REVENUE_GROWTH_1">"REVENUE_GROWTH_1"</definedName>
    <definedName name="REVENUE_GROWTH_2">"REVENUE_GROWTH_2"</definedName>
    <definedName name="rget">{0,0,0,0}</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TRUE</definedName>
    <definedName name="RiskNumIterations">20000</definedName>
    <definedName name="RiskNumIterations_1">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mcCategory">"ACTUAL"</definedName>
    <definedName name="rmcFrequency">"QTD"</definedName>
    <definedName name="rmcName">"AWMIN"</definedName>
    <definedName name="RMCOptions">"*100000000000000"</definedName>
    <definedName name="RowLevel">1</definedName>
    <definedName name="RRRRRRRRRRR">{"'Hoja1'!$A$3:$B$21"}</definedName>
    <definedName name="Salary_Costs_Increase_from_Base_Dec_2005">"feb+TB!$H$7:$H$288"</definedName>
    <definedName name="SAPBEXdnldView">"955EPXWKBFIUJBYGWHF8R8HVS"</definedName>
    <definedName name="SAPBEXhrIndnt">1</definedName>
    <definedName name="SAPBEXrevision">5</definedName>
    <definedName name="SAPBEXsysID">"WA3"</definedName>
    <definedName name="SAPBEXwbID">"3Z9OZ1JKCL94XT0HL582YX02I"</definedName>
    <definedName name="SAPFuncF4Help" localSheetId="15">Main.SAPF4Help()</definedName>
    <definedName name="SAPFuncF4Help">Main.SAPF4Help()</definedName>
    <definedName name="SAPFuncF4Help_1" localSheetId="15">Main.SAPF4Help()</definedName>
    <definedName name="SAPFuncF4Help_1">Main.SAPF4Help()</definedName>
    <definedName name="Scraping631">475</definedName>
    <definedName name="SCSACost">0.5944</definedName>
    <definedName name="sdgs">{0,0,0,0}</definedName>
    <definedName name="sencount">1</definedName>
    <definedName name="Set">" "</definedName>
    <definedName name="SG">1.952808</definedName>
    <definedName name="SGApercntRev">20%</definedName>
    <definedName name="SHARED_FORMULA_6">13.353</definedName>
    <definedName name="SHARED_FORMULA_7">0.885+0.50931</definedName>
    <definedName name="SHARED_FORMULA_8">3.251+4.4</definedName>
    <definedName name="SHARED_FORMULA_9">0.336+0.09658</definedName>
    <definedName name="SHARESOUTSTANDING">"SHARESOUTSTANDING"</definedName>
    <definedName name="SHORT_TERM_INVEST">"SHORT_TERM_INVEST"</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411002</definedName>
    <definedName name="SPATH">"\\192.165.2.24\gutierrezn\"</definedName>
    <definedName name="SPDAT">"13/04/2006"</definedName>
    <definedName name="SPDT2">"20060413"</definedName>
    <definedName name="SPNAM">"AFF820L1"</definedName>
    <definedName name="SPNMB">"7"</definedName>
    <definedName name="SPSet">"current"</definedName>
    <definedName name="SPTIM">"082923"</definedName>
    <definedName name="SPTM2">"120455"</definedName>
    <definedName name="SPWS_WBID">"6CED37DC-0C5C-47FC-8072-06DA53B9D5B4"</definedName>
    <definedName name="sql_statement">"select distinct acct_cat,sum(cyr),sum(lyr),sum(cbd),mult_x000D_
from r1_datasum_x000D_
group by acct_cat_x000D_
_x000D_
"</definedName>
    <definedName name="SS">24</definedName>
    <definedName name="start">"3"</definedName>
    <definedName name="Start_Year">1994</definedName>
    <definedName name="STATE">"*SAVED"</definedName>
    <definedName name="Statutory_Formula_Method___Novated_Car_Lease_Calculation___Roland_Roetzer">"Roetzer_Novated"</definedName>
    <definedName name="STOCK_BASED">"STOCK_BASED"</definedName>
    <definedName name="SV_AUTO_CONN_CATALOG">"PASALC2008"</definedName>
    <definedName name="SV_AUTO_CONN_SERVER">""</definedName>
    <definedName name="SV_ENCPT_AUTO_CONN_PASSWORD">"083096084083070"</definedName>
    <definedName name="SV_ENCPT_AUTO_CONN_USER">"095094088070084"</definedName>
    <definedName name="SV_ENCPT_EVOCOMMON_PASSWORD">"083096084083070"</definedName>
    <definedName name="SV_ENCPT_EVOCOMMON_USER">"095094088070084"</definedName>
    <definedName name="SV_ENCPT_LOGON_PWD">"078104085088070"</definedName>
    <definedName name="SV_ENCPT_LOGON_USER">"095094088070084"</definedName>
    <definedName name="SV_EVOCOMMON_CATALOG">"EvolutionCommon"</definedName>
    <definedName name="SV_EVOCOMMON_SERVER">"(local)"</definedName>
    <definedName name="SV_PAS_PastelCompanyPath">"C:\PASTEL07\ZADDAX LIVE\"</definedName>
    <definedName name="SV_PAS_PastelDatabase">"PAS9ZADDAXLIVE"</definedName>
    <definedName name="SV_PAS_PervasiveServer">"PSERVER"</definedName>
    <definedName name="SV_SOLUTION_ID">"10"</definedName>
    <definedName name="SV_TXS_IN_WS_WAREHOUSE">"False"</definedName>
    <definedName name="SV_WORKINGSET">"f56221c5-cc67-441b-8e02-d40146511442"</definedName>
    <definedName name="SV_WORKINGSET_ETL">"False"</definedName>
    <definedName name="SvcLabrPercntSvcRev">30%</definedName>
    <definedName name="SvcMatlPercntSvcRev">10%</definedName>
    <definedName name="SwGeo">1</definedName>
    <definedName name="TableName">"Dummy"</definedName>
    <definedName name="TaxTV">10%</definedName>
    <definedName name="TaxXL">5%</definedName>
    <definedName name="TBdbName">"46714202615C11D4B8F5006008DF90FB.mdb"</definedName>
    <definedName name="TCambio_Dólar">626.64</definedName>
    <definedName name="TCbio">730</definedName>
    <definedName name="TCbioMedio2004">590</definedName>
    <definedName name="TestAdd">"Test RefersTo1"</definedName>
    <definedName name="TextRefCopyRangeCount">2</definedName>
    <definedName name="TextRefCopyRangeCount_1">19</definedName>
    <definedName name="thue">6</definedName>
    <definedName name="Ticker">" "</definedName>
    <definedName name="tons">2204.6226</definedName>
    <definedName name="TOTAL_ASSETS">"TOTAL_ASSETS"</definedName>
    <definedName name="TOTAL_CASH_DIVID">"TOTAL_CASH_DIVID"</definedName>
    <definedName name="TOTAL_CASH_FINAN">"TOTAL_CASH_FINAN"</definedName>
    <definedName name="TOTAL_CASH_INVEST">"TOTAL_CASH_INVEST"</definedName>
    <definedName name="TOTAL_CASH_OPER">"TOTAL_CASH_OPER"</definedName>
    <definedName name="TOTAL_COMMON">"TOTAL_COMMON"</definedName>
    <definedName name="TOTAL_CURRENT_ASSETS">"TOTAL_CURRENT_ASSETS"</definedName>
    <definedName name="TOTAL_CURRENT_LIAB">"TOTAL_CURRENT_LIAB"</definedName>
    <definedName name="TOTAL_DEBT">"TOTAL_DEBT"</definedName>
    <definedName name="TOTAL_DEBT_OVER_EBITDA">"TOTAL_DEBT_OVER_EBITDA"</definedName>
    <definedName name="TOTAL_DEBT_OVER_TOTAL_BV">"TOTAL_DEBT_OVER_TOTAL_BV"</definedName>
    <definedName name="TOTAL_DEBT_OVER_TOTAL_CAP">"TOTAL_DEBT_OVER_TOTAL_CAP"</definedName>
    <definedName name="TOTAL_EQUITY">"TOTAL_EQUITY"</definedName>
    <definedName name="TOTAL_INTEREST_EXP">"TOTAL_INTEREST_EXP"</definedName>
    <definedName name="TOTAL_INVENTORY">"TOTAL_INVENTORY"</definedName>
    <definedName name="TOTAL_LIAB">"TOTAL_LIAB"</definedName>
    <definedName name="TOTAL_LIAB_SHAREHOLD">"TOTAL_LIAB_SHAREHOLD"</definedName>
    <definedName name="TOTAL_LONG_DEBT">"TOTAL_LONG_DEBT"</definedName>
    <definedName name="TOTAL_OPER_EXPEN">"TOTAL_OPER_EXPEN"</definedName>
    <definedName name="Total_Payment" localSheetId="15">Scheduled_Payment+Extra_Payment</definedName>
    <definedName name="Total_Payment">Scheduled_Payment+Extra_Payment</definedName>
    <definedName name="TOTAL_RECEIV">"TOTAL_RECEIV"</definedName>
    <definedName name="TOTAL_REVENUE">"TOTAL_REVENUE"</definedName>
    <definedName name="TOTAL_SPECIAL">"TOTAL_SPECIAL"</definedName>
    <definedName name="TOTPG">"82"</definedName>
    <definedName name="TPATH">"C:\Archivos de programa\Symtrax\Cardinal\Temp\4b79707d"</definedName>
    <definedName name="TRADE_AR">"TRADE_AR"</definedName>
    <definedName name="TREASURY_STOCK">"TREASURY_STOCK"</definedName>
    <definedName name="treeList">"00000000000000000000000000000000000000000000000000000000000000000000000000000000000000000000000000000000000000000000000000000000000000000000000000000000000000000000000000000000000000000000000000000000"</definedName>
    <definedName name="tttttttttttt">{"'Hoja1'!$A$3:$B$21"}</definedName>
    <definedName name="TurretCost">0.3185</definedName>
    <definedName name="UNI_AA_VERSION">"202.1.0"</definedName>
    <definedName name="UNI_FILT_END">8</definedName>
    <definedName name="UNI_FILT_OFFSPEC">2</definedName>
    <definedName name="UNI_FILT_ONSPEC">1</definedName>
    <definedName name="UNI_FILT_START">4</definedName>
    <definedName name="UNI_NOTHING">0</definedName>
    <definedName name="UNI_PRES_CLOSEST">512</definedName>
    <definedName name="UNI_PRES_FILTER">1</definedName>
    <definedName name="UNI_PRES_HEADINGS">16</definedName>
    <definedName name="UNI_PRES_INVERT">2</definedName>
    <definedName name="UNI_PRES_MATRIX">4</definedName>
    <definedName name="UNI_PRES_MERGED">8</definedName>
    <definedName name="UNI_PRES_MRECORD">64</definedName>
    <definedName name="UNI_PRES_OUTLIERS">32</definedName>
    <definedName name="UNI_PRES_POST">256</definedName>
    <definedName name="UNI_PRES_PRIOR">2048</definedName>
    <definedName name="UNI_PRES_RECENT">1024</definedName>
    <definedName name="UNI_PRES_STATIC">128</definedName>
    <definedName name="UNI_PRES_TRANSPOSE">4096</definedName>
    <definedName name="UNI_RET_ATTRIB">64</definedName>
    <definedName name="UNI_RET_CONF">32</definedName>
    <definedName name="UNI_RET_DESC">4</definedName>
    <definedName name="UNI_RET_END">16384</definedName>
    <definedName name="UNI_RET_EQUIP">1</definedName>
    <definedName name="UNI_RET_EVENT">4096</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START">8192</definedName>
    <definedName name="UNI_RET_TAG">1</definedName>
    <definedName name="UNI_RET_TESTTIME">128</definedName>
    <definedName name="UNI_RET_TIME">8</definedName>
    <definedName name="UNI_RET_UNIT">2</definedName>
    <definedName name="UNI_RET_VALUE">16</definedName>
    <definedName name="Uniform">1300+RAND()*100</definedName>
    <definedName name="UNREALIZED_GAIN">"UNREALIZED_GAIN"</definedName>
    <definedName name="UNUSUAL_EXP">"UNUSUAL_EXP"</definedName>
    <definedName name="US_GAAP">"US_GAAP"</definedName>
    <definedName name="USDAT">"AFF820"</definedName>
    <definedName name="USNAM">"GONZALEZMA"</definedName>
    <definedName name="Values_Entered" localSheetId="16">IF(Loan_Amount*Interest_Rate*Loan_Years*Loan_Start&gt;0,1,0)</definedName>
    <definedName name="Values_Entered" localSheetId="15">IF(Loan_Amount*Interest_Rate*Loan_Years*Loan_Start&gt;0,1,0)</definedName>
    <definedName name="Values_Entered">IF(Loan_Amount*Interest_Rate*Loan_Years*Loan_Start&gt;0,1,0)</definedName>
    <definedName name="valuevx">42.314159</definedName>
    <definedName name="var_bs_calc_aliases">"_AS;ASSETS||#NCA;NON-CURRENT ASSETS||#CA;CURRENT ASSETS||#AT;TOTAL ASSETS||_EL;MEMBERS INTEREST / EQUITY &amp; LIABILITIES||#CR;MEMBERS FUNDS / EQUITY||#NE;NON-CURRENT LIABILITIES||#CL;CURRENT LIABILITIES||#EC;TOTAL MEMBERS FUNDS / EQUITY &amp; LIABILITIES"</definedName>
    <definedName name="var_bs_calc_code_map">"BFA=100||BCA=110||BEQ=120||BLL=130||BCL=140"</definedName>
    <definedName name="var_bs_calc_var_non_sign">"#NE"</definedName>
    <definedName name="var_bs_fcat_calc_aliases">""</definedName>
    <definedName name="var_bs_fcat_calc_code_map">""</definedName>
    <definedName name="var_bs_fcat_calc_var_non_sign">""</definedName>
    <definedName name="var_bs_fcat_calcs">""</definedName>
    <definedName name="var_calc_group_level">"4"</definedName>
    <definedName name="var_company_count">"2"</definedName>
    <definedName name="var_is_calc_aliases">"GP;Gross profit||NPBT;Profit / (loss) before taxation||PBAI;Profit / (loss) before finance charges||NPAT;Net profit / (loss)||TI;Total income||NP;NET PROFIT / (LOSS)"</definedName>
    <definedName name="var_is_calc_code_map">"ISA=10||ICS=20||IOI=30||IEX=40||IAB=50||IBL=60||ITX=70||IDI=80"</definedName>
    <definedName name="var_is_calc_var_non_sign">""</definedName>
    <definedName name="var_is_calcs">"GP=ISA-ICS;IOI||TI=GP+IOI;IEX||PBAI=GP+IOI-IEX;IBL||NPBT=PBAI-IAB-IBL;ITX||NPAT=NPBT-ITX-IDI;END"</definedName>
    <definedName name="var_is_fcat_calc_aliases">""</definedName>
    <definedName name="var_is_fcat_calc_code_map">""</definedName>
    <definedName name="var_is_fcat_calc_var_non_sign">""</definedName>
    <definedName name="var_is_fcat_calcs">""</definedName>
    <definedName name="var_LastActiveConnectionID">"-1"</definedName>
    <definedName name="var_LastActiveConnectionUsesPVSAutoConnect">"False"</definedName>
    <definedName name="var_per1_end">"31 Mar 2007"</definedName>
    <definedName name="var_per1_start">"01 Mar 2007"</definedName>
    <definedName name="var_per10_end">"31 Dec 2007"</definedName>
    <definedName name="var_per10_start">"01 Dec 2007"</definedName>
    <definedName name="var_per11_end">"31 Jan 2008"</definedName>
    <definedName name="var_per11_start">"01 Jan 2008"</definedName>
    <definedName name="var_per12_end">"29 Feb 2008"</definedName>
    <definedName name="var_per12_start">"01 Feb 2008"</definedName>
    <definedName name="var_per13_end">"31 Mar 2008"</definedName>
    <definedName name="var_per13_start">"01 Mar 2008"</definedName>
    <definedName name="var_per2_end">"30 Apr 2007"</definedName>
    <definedName name="var_per2_start">"01 Apr 2007"</definedName>
    <definedName name="var_per3_end">"31 May 2007"</definedName>
    <definedName name="var_per3_start">"01 May 2007"</definedName>
    <definedName name="var_per4_end">"30 Jun 2007"</definedName>
    <definedName name="var_per4_start">"01 Jun 2007"</definedName>
    <definedName name="var_per5_end">"31 Jul 2007"</definedName>
    <definedName name="var_per5_start">"01 Jul 2007"</definedName>
    <definedName name="var_per6_end">"31 Aug 2007"</definedName>
    <definedName name="var_per6_start">"01 Aug 2007"</definedName>
    <definedName name="var_per7_end">"30 Sep 2007"</definedName>
    <definedName name="var_per7_start">"01 Sep 2007"</definedName>
    <definedName name="var_per8_end">"31 Oct 2007"</definedName>
    <definedName name="var_per8_start">"01 Oct 2007"</definedName>
    <definedName name="var_per9_end">"30 Nov 2007"</definedName>
    <definedName name="var_per9_start">"01 Nov 2007"</definedName>
    <definedName name="var_prior1_end">"31 Mar 2006"</definedName>
    <definedName name="var_prior1_start">"01 Mar 2006"</definedName>
    <definedName name="var_prior10_end">"31 Dec 2006"</definedName>
    <definedName name="var_prior10_start">"01 Dec 2006"</definedName>
    <definedName name="var_prior11_end">"31 Jan 2007"</definedName>
    <definedName name="var_prior11_start">"01 Jan 2007"</definedName>
    <definedName name="var_prior12_end">"28 Feb 2007"</definedName>
    <definedName name="var_prior12_start">"01 Feb 2007"</definedName>
    <definedName name="var_prior13_end">"31 Mar 2007"</definedName>
    <definedName name="var_prior13_start">"01 Mar 2007"</definedName>
    <definedName name="var_prior2_end">"30 Apr 2006"</definedName>
    <definedName name="var_prior2_start">"01 Apr 2006"</definedName>
    <definedName name="var_prior3_end">"31 May 2006"</definedName>
    <definedName name="var_prior3_start">"01 May 2006"</definedName>
    <definedName name="var_prior4_end">"30 Jun 2006"</definedName>
    <definedName name="var_prior4_start">"01 Jun 2006"</definedName>
    <definedName name="var_prior5_end">"31 Jul 2006"</definedName>
    <definedName name="var_prior5_start">"01 Jul 2006"</definedName>
    <definedName name="var_prior6_end">"31 Aug 2006"</definedName>
    <definedName name="var_prior6_start">"01 Aug 2006"</definedName>
    <definedName name="var_prior7_end">"30 Sep 2006"</definedName>
    <definedName name="var_prior7_start">"01 Sep 2006"</definedName>
    <definedName name="var_prior8_end">"31 Oct 2006"</definedName>
    <definedName name="var_prior8_start">"01 Oct 2006"</definedName>
    <definedName name="var_prior9_end">"30 Nov 2006"</definedName>
    <definedName name="var_prior9_start">"01 Nov 2006"</definedName>
    <definedName name="var_WS_DERIVE_RETINC">"1"</definedName>
    <definedName name="VBA_VERSION">"1.11.0"</definedName>
    <definedName name="VCM_DIFR_DIs" localSheetId="15">OFFSET(VCM_DIFR_ChartX,211,0,,)</definedName>
    <definedName name="VCM_DIFR_DIs">OFFSET(VCM_DIFR_ChartX,211,0,,)</definedName>
    <definedName name="VCM_DIFR_MAText" localSheetId="15">OFFSET(VCM_DIFR_ChartX,240,0+(VCM_DIFR_ZoomVal-1),,)</definedName>
    <definedName name="VCM_DIFR_MAText">OFFSET(VCM_DIFR_ChartX,240,0+(VCM_DIFR_ZoomVal-1),,)</definedName>
    <definedName name="VCM_DIFR_Mnth" localSheetId="15">OFFSET(VCM_DIFR_ChartX,238,0,,)</definedName>
    <definedName name="VCM_DIFR_Mnth">OFFSET(VCM_DIFR_ChartX,238,0,,)</definedName>
    <definedName name="VCM_DISR_MAText" localSheetId="15">OFFSET(VCM_DISR_ChartX,246,0+(VCM_DISR_ZoomVal-1),,)</definedName>
    <definedName name="VCM_DISR_MAText">OFFSET(VCM_DISR_ChartX,246,0+(VCM_DISR_ZoomVal-1),,)</definedName>
    <definedName name="VCM_DISR_Mnth" localSheetId="15">OFFSET(VCM_DISR_ChartX,244,0,,)</definedName>
    <definedName name="VCM_DISR_Mnth">OFFSET(VCM_DISR_ChartX,244,0,,)</definedName>
    <definedName name="VCM_LTIFR_LTIs" localSheetId="15">OFFSET(VCM_LTIFR_ChartX,214,0,,)</definedName>
    <definedName name="VCM_LTIFR_LTIs">OFFSET(VCM_LTIFR_ChartX,214,0,,)</definedName>
    <definedName name="VCM_LTIFR_MAText" localSheetId="15">OFFSET(VCM_LTIFR_ChartX,243,0+(VCM_LTIFR_ZoomVal-1),,)</definedName>
    <definedName name="VCM_LTIFR_MAText">OFFSET(VCM_LTIFR_ChartX,243,0+(VCM_LTIFR_ZoomVal-1),,)</definedName>
    <definedName name="VCM_LTIFR_Mnth" localSheetId="15">OFFSET(VCM_LTIFR_ChartX,241,0,,)</definedName>
    <definedName name="VCM_LTIFR_Mnth">OFFSET(VCM_LTIFR_ChartX,241,0,,)</definedName>
    <definedName name="VCM_LTISR_MAText" localSheetId="15">OFFSET(VCM_LTISR_ChartX,249,0+(VCM_LTISR_ZoomVal-1),,)</definedName>
    <definedName name="VCM_LTISR_MAText">OFFSET(VCM_LTISR_ChartX,249,0+(VCM_LTISR_ZoomVal-1),,)</definedName>
    <definedName name="VCM_LTISR_Mnth" localSheetId="15">OFFSET(VCM_LTISR_ChartX,247,0,,)</definedName>
    <definedName name="VCM_LTISR_Mnth">OFFSET(VCM_LTISR_ChartX,247,0,,)</definedName>
    <definedName name="vv">0</definedName>
    <definedName name="WeeksPerMonth">52/12</definedName>
    <definedName name="wrn.All._.Stock_10_12_14.">{"Has Gets","$10, All Stock, Purchase",FALSE,"Has Gets";"Has Gets","$10, All Stock, Pooling",FALSE,"Has Gets";"Has Gets","$12, All Stock, Purchase",FALSE,"Has Gets";"Has Gets","$12, All Stock, Pooling",FALSE,"Has Gets";"Has Gets","$14, All Stock, Purchase",FALSE,"Has Gets";"Has Gets","$14, All Stock, Pooling",FALSE,"Has Gets"}</definedName>
    <definedName name="XCA">"Depression"</definedName>
    <definedName name="xlqCom">"OK3"</definedName>
    <definedName name="XRefColumnsCount">3</definedName>
    <definedName name="XRefColumnsCount_1">7</definedName>
    <definedName name="XRefCopyRangeCount">2</definedName>
    <definedName name="XRefPasteRangeCount">1</definedName>
    <definedName name="XRefPasteRangeCount_1">5</definedName>
    <definedName name="xxxCLabel1.1.Prompt">0</definedName>
    <definedName name="xxxCLabel1.11.Prompt">0</definedName>
    <definedName name="xxxCLabel1.2.Prompt">0</definedName>
    <definedName name="xxxCLabel1.4.Prompt">0</definedName>
    <definedName name="xxxCLabel1.6.Prompt">0</definedName>
    <definedName name="xxxCLabel1.8.Prompt">0</definedName>
    <definedName name="xxxCLabel2.1.Prompt">0</definedName>
    <definedName name="xxxCLabel2.11.Prompt">0</definedName>
    <definedName name="xxxCLabel2.2.Prompt">0</definedName>
    <definedName name="xxxCLabel2.4.Prompt">0</definedName>
    <definedName name="xxxCLabel2.6.Prompt">0</definedName>
    <definedName name="xxxCLabel2.8.Prompt">0</definedName>
    <definedName name="xxxCLabel3.1.Prompt">0</definedName>
    <definedName name="xxxCLabel3.10.Prompt">0</definedName>
    <definedName name="xxxCLabel3.11.Prompt">0</definedName>
    <definedName name="xxxCLabel3.12.Prompt">0</definedName>
    <definedName name="xxxCLabel3.2.Prompt">0</definedName>
    <definedName name="xxxCLabel3.3.Prompt">0</definedName>
    <definedName name="xxxCLabel3.4.Prompt">0</definedName>
    <definedName name="xxxCLabel3.5.Prompt">0</definedName>
    <definedName name="xxxCLabel3.6.Prompt">0</definedName>
    <definedName name="xxxCLabel3.7.Prompt">0</definedName>
    <definedName name="xxxCLabel3.8.Prompt">0</definedName>
    <definedName name="xxxCLabel3.9.Prompt">0</definedName>
    <definedName name="xxxCLabel4.1.Prompt">0</definedName>
    <definedName name="xxxCLabel4.10.Prompt">0</definedName>
    <definedName name="xxxCLabel4.11.Prompt">0</definedName>
    <definedName name="xxxCLabel4.12.Prompt">0</definedName>
    <definedName name="xxxCLabel4.2.Prompt">0</definedName>
    <definedName name="xxxCLabel4.3.Prompt">0</definedName>
    <definedName name="xxxCLabel4.4.Prompt">0</definedName>
    <definedName name="xxxCLabel4.5.Prompt">0</definedName>
    <definedName name="xxxCLabel4.6.Prompt">0</definedName>
    <definedName name="xxxCLabel4.7.Prompt">0</definedName>
    <definedName name="xxxCLabel4.8.Prompt">0</definedName>
    <definedName name="xxxCLabel4.9.Prompt">0</definedName>
    <definedName name="xxxCLabel5.1.Prompt">0</definedName>
    <definedName name="xxxCLabel5.10.Prompt">0</definedName>
    <definedName name="xxxCLabel5.11.Prompt">0</definedName>
    <definedName name="xxxCLabel5.12.Prompt">0</definedName>
    <definedName name="xxxCLabel5.2.Prompt">0</definedName>
    <definedName name="xxxCLabel5.3.Prompt">0</definedName>
    <definedName name="xxxCLabel5.4.Prompt">0</definedName>
    <definedName name="xxxCLabel5.5.Prompt">0</definedName>
    <definedName name="xxxCLabel5.6.Prompt">0</definedName>
    <definedName name="xxxCLabel5.7.Prompt">0</definedName>
    <definedName name="xxxCLabel5.8.Prompt">0</definedName>
    <definedName name="xxxCLabel5.9.Prompt">0</definedName>
    <definedName name="xxxCLabel6.1.Prompt">0</definedName>
    <definedName name="xxxCLabel6.10.Prompt">0</definedName>
    <definedName name="xxxCLabel6.11.Prompt">0</definedName>
    <definedName name="xxxCLabel6.12.Prompt">0</definedName>
    <definedName name="xxxCLabel6.2.Prompt">0</definedName>
    <definedName name="xxxCLabel6.3.Prompt">0</definedName>
    <definedName name="xxxCLabel6.4.Prompt">0</definedName>
    <definedName name="xxxCLabel6.5.Prompt">0</definedName>
    <definedName name="xxxCLabel6.6.Prompt">0</definedName>
    <definedName name="xxxCLabel6.7.Prompt">0</definedName>
    <definedName name="xxxCLabel6.8.Prompt">0</definedName>
    <definedName name="xxxCLabel6.9.Prompt">0</definedName>
    <definedName name="xxxCLabel7.1.Prompt">0</definedName>
    <definedName name="xxxCLabel7.10.Prompt">0</definedName>
    <definedName name="xxxCLabel7.11.Prompt">0</definedName>
    <definedName name="xxxCLabel7.12.Prompt">0</definedName>
    <definedName name="xxxCLabel7.2.Prompt">0</definedName>
    <definedName name="xxxCLabel7.3.Prompt">0</definedName>
    <definedName name="xxxCLabel7.4.Prompt">0</definedName>
    <definedName name="xxxCLabel7.5.Prompt">0</definedName>
    <definedName name="xxxCLabel7.6.Prompt">0</definedName>
    <definedName name="xxxCLabel7.7.Prompt">0</definedName>
    <definedName name="xxxCLabel7.8.Prompt">0</definedName>
    <definedName name="xxxCLabel7.9.Prompt">0</definedName>
    <definedName name="xxxColHeader1bx">0</definedName>
    <definedName name="xxxColHeader1by">218</definedName>
    <definedName name="xxxColHeader1ex">0</definedName>
    <definedName name="xxxColHeader1ey">218</definedName>
    <definedName name="xxxColHeader2bx">0</definedName>
    <definedName name="xxxColHeader2by">166</definedName>
    <definedName name="xxxColHeader2ex">0</definedName>
    <definedName name="xxxColHeader2ey">166</definedName>
    <definedName name="xxxColHeader3bx">0</definedName>
    <definedName name="xxxColHeader3by">278</definedName>
    <definedName name="xxxColHeader3ex">0</definedName>
    <definedName name="xxxColHeader3ey">278</definedName>
    <definedName name="xxxColHeader4bx">0</definedName>
    <definedName name="xxxColHeader4by">463</definedName>
    <definedName name="xxxColHeader4ex">0</definedName>
    <definedName name="xxxColHeader4ey">463</definedName>
    <definedName name="xxxColHeader5bx">0</definedName>
    <definedName name="xxxColHeader5by">519</definedName>
    <definedName name="xxxColHeader5ex">0</definedName>
    <definedName name="xxxColHeader5ey">519</definedName>
    <definedName name="xxxColHeader6bx">0</definedName>
    <definedName name="xxxColHeader6by">589</definedName>
    <definedName name="xxxColHeader6ex">0</definedName>
    <definedName name="xxxColHeader6ey">589</definedName>
    <definedName name="xxxColHeader7bx">0</definedName>
    <definedName name="xxxColHeader7by">11</definedName>
    <definedName name="xxxColHeader7ex">0</definedName>
    <definedName name="xxxColHeader7ey">11</definedName>
    <definedName name="xxxColLabels1bx">1</definedName>
    <definedName name="xxxColLabels1by">218</definedName>
    <definedName name="xxxColLabels1ex">12</definedName>
    <definedName name="xxxColLabels1ey">218</definedName>
    <definedName name="xxxColLabels2bx">1</definedName>
    <definedName name="xxxColLabels2by">166</definedName>
    <definedName name="xxxColLabels2ex">12</definedName>
    <definedName name="xxxColLabels2ey">166</definedName>
    <definedName name="xxxColLabels3bx">1</definedName>
    <definedName name="xxxColLabels3by">278</definedName>
    <definedName name="xxxColLabels3ex">12</definedName>
    <definedName name="xxxColLabels3ey">278</definedName>
    <definedName name="xxxColLabels4bx">1</definedName>
    <definedName name="xxxColLabels4by">463</definedName>
    <definedName name="xxxColLabels4ex">12</definedName>
    <definedName name="xxxColLabels4ey">463</definedName>
    <definedName name="xxxColLabels5bx">1</definedName>
    <definedName name="xxxColLabels5by">519</definedName>
    <definedName name="xxxColLabels5ex">12</definedName>
    <definedName name="xxxColLabels5ey">519</definedName>
    <definedName name="xxxColLabels6bx">1</definedName>
    <definedName name="xxxColLabels6by">589</definedName>
    <definedName name="xxxColLabels6ex">12</definedName>
    <definedName name="xxxColLabels6ey">589</definedName>
    <definedName name="xxxColLabels7bx">1</definedName>
    <definedName name="xxxColLabels7by">11</definedName>
    <definedName name="xxxColLabels7ex">12</definedName>
    <definedName name="xxxColLabels7ey">11</definedName>
    <definedName name="xxxCommon1DimValue1.1">"'2520"</definedName>
    <definedName name="xxxCommon1DimValue1.2">"Additional PP &amp; E Information (A02)"</definedName>
    <definedName name="xxxCommon1DimValue2.1">"M"</definedName>
    <definedName name="xxxCommon1DimValue2.2">"MANAGEMENT"</definedName>
    <definedName name="xxxCommon1DimValue3.1">"BLK"</definedName>
    <definedName name="xxxCommon1DimValue3.2">"JBS AUSTRALIA"</definedName>
    <definedName name="xxxCommon1DimValue4.1">"Year-to-Date"</definedName>
    <definedName name="xxxCommon1DimValue4.2">"Year to date P&amp;L Accumulation"</definedName>
    <definedName name="xxxCommon1DimValue5.1">"'2002"</definedName>
    <definedName name="xxxCommon1DimValue5.2">2002</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"'2510"</definedName>
    <definedName name="xxxCommon2DimValue1.2">"Partnership Information (A01)"</definedName>
    <definedName name="xxxCommon2DimValue2.1">"M"</definedName>
    <definedName name="xxxCommon2DimValue2.2">"MANAGEMENT"</definedName>
    <definedName name="xxxCommon2DimValue3.1">"BLK"</definedName>
    <definedName name="xxxCommon2DimValue3.2">"JBS AUSTRALIA"</definedName>
    <definedName name="xxxCommon2DimValue4.1">"Year-to-Date"</definedName>
    <definedName name="xxxCommon2DimValue4.2">"Year to date P&amp;L Accumulation"</definedName>
    <definedName name="xxxCommon2DimValue5.1">"'2002"</definedName>
    <definedName name="xxxCommon2DimValue5.2">2002</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"'2530"</definedName>
    <definedName name="xxxCommon3DimValue1.2">"Provisions - Additional Detail (A03)"</definedName>
    <definedName name="xxxCommon3DimValue2.1">"M"</definedName>
    <definedName name="xxxCommon3DimValue2.2">"MANAGEMENT"</definedName>
    <definedName name="xxxCommon3DimValue3.1">"BLK"</definedName>
    <definedName name="xxxCommon3DimValue3.2">"JBS AUSTRALIA"</definedName>
    <definedName name="xxxCommon3DimValue4.1">"Year-to-Date"</definedName>
    <definedName name="xxxCommon3DimValue4.2">"Year to date P&amp;L Accumulation"</definedName>
    <definedName name="xxxCommon3DimValue5.1">"'2002"</definedName>
    <definedName name="xxxCommon3DimValue5.2">2002</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"'2540"</definedName>
    <definedName name="xxxCommon4DimValue1.2">"Capital Commitments (A04)"</definedName>
    <definedName name="xxxCommon4DimValue2.1">"M"</definedName>
    <definedName name="xxxCommon4DimValue2.2">"MANAGEMENT"</definedName>
    <definedName name="xxxCommon4DimValue3.1">"BLK"</definedName>
    <definedName name="xxxCommon4DimValue3.2">"JBS AUSTRALIA"</definedName>
    <definedName name="xxxCommon4DimValue4.1">"Year-to-Date"</definedName>
    <definedName name="xxxCommon4DimValue4.2">"Year to date P&amp;L Accumulation"</definedName>
    <definedName name="xxxCommon4DimValue5.1">"'2002"</definedName>
    <definedName name="xxxCommon4DimValue5.2">2002</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"'2550"</definedName>
    <definedName name="xxxCommon5DimValue1.2">"Lease Commitments (A05)"</definedName>
    <definedName name="xxxCommon5DimValue2.1">"M"</definedName>
    <definedName name="xxxCommon5DimValue2.2">"MANAGEMENT"</definedName>
    <definedName name="xxxCommon5DimValue3.1">"BLK"</definedName>
    <definedName name="xxxCommon5DimValue3.2">"JBS AUSTRALIA"</definedName>
    <definedName name="xxxCommon5DimValue4.1">"Year-to-Date"</definedName>
    <definedName name="xxxCommon5DimValue4.2">"Year to date P&amp;L Accumulation"</definedName>
    <definedName name="xxxCommon5DimValue5.1">"'2002"</definedName>
    <definedName name="xxxCommon5DimValue5.2">2002</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6DimValue1.1">"'2560"</definedName>
    <definedName name="xxxCommon6DimValue1.2">"Investment Detail (A06)"</definedName>
    <definedName name="xxxCommon6DimValue2.1">"M"</definedName>
    <definedName name="xxxCommon6DimValue2.2">"MANAGEMENT"</definedName>
    <definedName name="xxxCommon6DimValue3.1">"BLK"</definedName>
    <definedName name="xxxCommon6DimValue3.2">"JBS AUSTRALIA"</definedName>
    <definedName name="xxxCommon6DimValue4.1">"Year-to-Date"</definedName>
    <definedName name="xxxCommon6DimValue4.2">"Year to date P&amp;L Accumulation"</definedName>
    <definedName name="xxxCommon6DimValue5.1">"'2002"</definedName>
    <definedName name="xxxCommon6DimValue5.2">2002</definedName>
    <definedName name="xxxCommon6DimValue6.1">"'0000"</definedName>
    <definedName name="xxxCommon6DimValue6.2">"Total"</definedName>
    <definedName name="xxxCommon6DimValue7.1">"Local"</definedName>
    <definedName name="xxxCommon6DimValue7.2">"Local Currency"</definedName>
    <definedName name="xxxCommon6DimValue8.1">"Net-of-Adjustments"</definedName>
    <definedName name="xxxCommon6DimValue8.2">"Net-of-Adjustments Datatype"</definedName>
    <definedName name="xxxCommon7DimValue1.1">"'1050"</definedName>
    <definedName name="xxxCommon7DimValue1.2">"Additional Information (ADD)"</definedName>
    <definedName name="xxxCommon7DimValue2.1">"M"</definedName>
    <definedName name="xxxCommon7DimValue2.2">"MANAGEMENT"</definedName>
    <definedName name="xxxCommon7DimValue3.1">"BLK"</definedName>
    <definedName name="xxxCommon7DimValue3.2">"JBS AUSTRALIA"</definedName>
    <definedName name="xxxCommon7DimValue4.1">"Year-to-Date"</definedName>
    <definedName name="xxxCommon7DimValue4.2">"Year to date P&amp;L Accumulation"</definedName>
    <definedName name="xxxCommon7DimValue5.1">"'2002"</definedName>
    <definedName name="xxxCommon7DimValue5.2">2002</definedName>
    <definedName name="xxxCommon7DimValue6.1">"'0000"</definedName>
    <definedName name="xxxCommon7DimValue6.2">"Total"</definedName>
    <definedName name="xxxCommon7DimValue7.1">"Local"</definedName>
    <definedName name="xxxCommon7DimValue7.2">"Local Currency"</definedName>
    <definedName name="xxxCommon7DimValue8.1">"Net-of-Adjustments"</definedName>
    <definedName name="xxxCommon7DimValue8.2">"Net-of-Adjustments Datatype"</definedName>
    <definedName name="xxxCommonArea1bx">0</definedName>
    <definedName name="xxxCommonArea1by">209</definedName>
    <definedName name="xxxCommonArea1ex">2</definedName>
    <definedName name="xxxCommonArea1ey">216</definedName>
    <definedName name="xxxCommonArea2bx">0</definedName>
    <definedName name="xxxCommonArea2by">157</definedName>
    <definedName name="xxxCommonArea2ex">2</definedName>
    <definedName name="xxxCommonArea2ey">164</definedName>
    <definedName name="xxxCommonArea3bx">0</definedName>
    <definedName name="xxxCommonArea3by">269</definedName>
    <definedName name="xxxCommonArea3ex">2</definedName>
    <definedName name="xxxCommonArea3ey">276</definedName>
    <definedName name="xxxCommonArea4bx">0</definedName>
    <definedName name="xxxCommonArea4by">454</definedName>
    <definedName name="xxxCommonArea4ex">2</definedName>
    <definedName name="xxxCommonArea4ey">461</definedName>
    <definedName name="xxxCommonArea5bx">0</definedName>
    <definedName name="xxxCommonArea5by">510</definedName>
    <definedName name="xxxCommonArea5ex">2</definedName>
    <definedName name="xxxCommonArea5ey">517</definedName>
    <definedName name="xxxCommonArea6bx">0</definedName>
    <definedName name="xxxCommonArea6by">580</definedName>
    <definedName name="xxxCommonArea6ex">2</definedName>
    <definedName name="xxxCommonArea6ey">587</definedName>
    <definedName name="xxxCommonArea7bx">0</definedName>
    <definedName name="xxxCommonArea7by">2</definedName>
    <definedName name="xxxCommonArea7ex">2</definedName>
    <definedName name="xxxCommonArea7ey">9</definedName>
    <definedName name="xxxDataBlock1bx">1</definedName>
    <definedName name="xxxDataBlock1by">222</definedName>
    <definedName name="xxxDataBlock1ex">12</definedName>
    <definedName name="xxxDataBlock1ey">264</definedName>
    <definedName name="xxxDataBlock2bx">1</definedName>
    <definedName name="xxxDataBlock2by">170</definedName>
    <definedName name="xxxDataBlock2ex">12</definedName>
    <definedName name="xxxDataBlock2ey">204</definedName>
    <definedName name="xxxDataBlock3bx">1</definedName>
    <definedName name="xxxDataBlock3by">282</definedName>
    <definedName name="xxxDataBlock3ex">12</definedName>
    <definedName name="xxxDataBlock3ey">449</definedName>
    <definedName name="xxxDataBlock4bx">1</definedName>
    <definedName name="xxxDataBlock4by">467</definedName>
    <definedName name="xxxDataBlock4ex">12</definedName>
    <definedName name="xxxDataBlock4ey">505</definedName>
    <definedName name="xxxDataBlock5bx">1</definedName>
    <definedName name="xxxDataBlock5by">523</definedName>
    <definedName name="xxxDataBlock5ex">12</definedName>
    <definedName name="xxxDataBlock5ey">575</definedName>
    <definedName name="xxxDataBlock6bx">1</definedName>
    <definedName name="xxxDataBlock6by">593</definedName>
    <definedName name="xxxDataBlock6ex">12</definedName>
    <definedName name="xxxDataBlock6ey">626</definedName>
    <definedName name="xxxDataBlock7bx">1</definedName>
    <definedName name="xxxDataBlock7by">15</definedName>
    <definedName name="xxxDataBlock7ex">12</definedName>
    <definedName name="xxxDataBlock7ey">152</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Cols6Count">0</definedName>
    <definedName name="xxxDownfootCols7Count">0</definedName>
    <definedName name="xxxDownfootRows1Count">12</definedName>
    <definedName name="xxxDownfootRows1Number0">227</definedName>
    <definedName name="xxxDownfootRows1Number1">232</definedName>
    <definedName name="xxxDownfootRows1Number10">262</definedName>
    <definedName name="xxxDownfootRows1Number11">264</definedName>
    <definedName name="xxxDownfootRows1Number2">233</definedName>
    <definedName name="xxxDownfootRows1Number3">240</definedName>
    <definedName name="xxxDownfootRows1Number4">243</definedName>
    <definedName name="xxxDownfootRows1Number5">246</definedName>
    <definedName name="xxxDownfootRows1Number6">248</definedName>
    <definedName name="xxxDownfootRows1Number7">249</definedName>
    <definedName name="xxxDownfootRows1Number8">255</definedName>
    <definedName name="xxxDownfootRows1Number9">257</definedName>
    <definedName name="xxxDownfootRows2Count">6</definedName>
    <definedName name="xxxDownfootRows2Number0">177</definedName>
    <definedName name="xxxDownfootRows2Number1">181</definedName>
    <definedName name="xxxDownfootRows2Number2">182</definedName>
    <definedName name="xxxDownfootRows2Number3">195</definedName>
    <definedName name="xxxDownfootRows2Number4">199</definedName>
    <definedName name="xxxDownfootRows2Number5">200</definedName>
    <definedName name="xxxDownfootRows3Count">26</definedName>
    <definedName name="xxxDownfootRows3Number0">290</definedName>
    <definedName name="xxxDownfootRows3Number1">292</definedName>
    <definedName name="xxxDownfootRows3Number10">337</definedName>
    <definedName name="xxxDownfootRows3Number11">339</definedName>
    <definedName name="xxxDownfootRows3Number12">346</definedName>
    <definedName name="xxxDownfootRows3Number13">348</definedName>
    <definedName name="xxxDownfootRows3Number14">358</definedName>
    <definedName name="xxxDownfootRows3Number15">368</definedName>
    <definedName name="xxxDownfootRows3Number16">378</definedName>
    <definedName name="xxxDownfootRows3Number17">387</definedName>
    <definedName name="xxxDownfootRows3Number18">396</definedName>
    <definedName name="xxxDownfootRows3Number19">405</definedName>
    <definedName name="xxxDownfootRows3Number2">301</definedName>
    <definedName name="xxxDownfootRows3Number20">414</definedName>
    <definedName name="xxxDownfootRows3Number21">423</definedName>
    <definedName name="xxxDownfootRows3Number22">432</definedName>
    <definedName name="xxxDownfootRows3Number23">441</definedName>
    <definedName name="xxxDownfootRows3Number24">444</definedName>
    <definedName name="xxxDownfootRows3Number25">449</definedName>
    <definedName name="xxxDownfootRows3Number3">303</definedName>
    <definedName name="xxxDownfootRows3Number4">310</definedName>
    <definedName name="xxxDownfootRows3Number5">312</definedName>
    <definedName name="xxxDownfootRows3Number6">319</definedName>
    <definedName name="xxxDownfootRows3Number7">321</definedName>
    <definedName name="xxxDownfootRows3Number8">328</definedName>
    <definedName name="xxxDownfootRows3Number9">330</definedName>
    <definedName name="xxxDownfootRows4Count">6</definedName>
    <definedName name="xxxDownfootRows4Number0">472</definedName>
    <definedName name="xxxDownfootRows4Number1">484</definedName>
    <definedName name="xxxDownfootRows4Number2">485</definedName>
    <definedName name="xxxDownfootRows4Number3">492</definedName>
    <definedName name="xxxDownfootRows4Number4">504</definedName>
    <definedName name="xxxDownfootRows4Number5">505</definedName>
    <definedName name="xxxDownfootRows5Count">14</definedName>
    <definedName name="xxxDownfootRows5Number0">530</definedName>
    <definedName name="xxxDownfootRows5Number1">532</definedName>
    <definedName name="xxxDownfootRows5Number10">569</definedName>
    <definedName name="xxxDownfootRows5Number11">571</definedName>
    <definedName name="xxxDownfootRows5Number12">574</definedName>
    <definedName name="xxxDownfootRows5Number13">575</definedName>
    <definedName name="xxxDownfootRows5Number2">540</definedName>
    <definedName name="xxxDownfootRows5Number3">542</definedName>
    <definedName name="xxxDownfootRows5Number4">544</definedName>
    <definedName name="xxxDownfootRows5Number5">547</definedName>
    <definedName name="xxxDownfootRows5Number6">548</definedName>
    <definedName name="xxxDownfootRows5Number7">557</definedName>
    <definedName name="xxxDownfootRows5Number8">559</definedName>
    <definedName name="xxxDownfootRows5Number9">567</definedName>
    <definedName name="xxxDownfootRows6Count">4</definedName>
    <definedName name="xxxDownfootRows6Number0">606</definedName>
    <definedName name="xxxDownfootRows6Number1">621</definedName>
    <definedName name="xxxDownfootRows6Number2">624</definedName>
    <definedName name="xxxDownfootRows6Number3">626</definedName>
    <definedName name="xxxDownfootRows7Count">21</definedName>
    <definedName name="xxxDownfootRows7Number0">27</definedName>
    <definedName name="xxxDownfootRows7Number1">29</definedName>
    <definedName name="xxxDownfootRows7Number10">100</definedName>
    <definedName name="xxxDownfootRows7Number11">108</definedName>
    <definedName name="xxxDownfootRows7Number12">110</definedName>
    <definedName name="xxxDownfootRows7Number13">119</definedName>
    <definedName name="xxxDownfootRows7Number14">121</definedName>
    <definedName name="xxxDownfootRows7Number15">129</definedName>
    <definedName name="xxxDownfootRows7Number16">131</definedName>
    <definedName name="xxxDownfootRows7Number17">140</definedName>
    <definedName name="xxxDownfootRows7Number18">142</definedName>
    <definedName name="xxxDownfootRows7Number19">150</definedName>
    <definedName name="xxxDownfootRows7Number2">46</definedName>
    <definedName name="xxxDownfootRows7Number20">152</definedName>
    <definedName name="xxxDownfootRows7Number3">48</definedName>
    <definedName name="xxxDownfootRows7Number4">56</definedName>
    <definedName name="xxxDownfootRows7Number5">62</definedName>
    <definedName name="xxxDownfootRows7Number6">63</definedName>
    <definedName name="xxxDownfootRows7Number7">71</definedName>
    <definedName name="xxxDownfootRows7Number8">81</definedName>
    <definedName name="xxxDownfootRows7Number9">89</definedName>
    <definedName name="xxxEntireArea1bx">0</definedName>
    <definedName name="xxxEntireArea1by">209</definedName>
    <definedName name="xxxEntireArea1ex">12</definedName>
    <definedName name="xxxEntireArea1ey">264</definedName>
    <definedName name="xxxEntireArea2bx">0</definedName>
    <definedName name="xxxEntireArea2by">157</definedName>
    <definedName name="xxxEntireArea2ex">12</definedName>
    <definedName name="xxxEntireArea2ey">204</definedName>
    <definedName name="xxxEntireArea3bx">0</definedName>
    <definedName name="xxxEntireArea3by">269</definedName>
    <definedName name="xxxEntireArea3ex">12</definedName>
    <definedName name="xxxEntireArea3ey">449</definedName>
    <definedName name="xxxEntireArea4bx">0</definedName>
    <definedName name="xxxEntireArea4by">454</definedName>
    <definedName name="xxxEntireArea4ex">12</definedName>
    <definedName name="xxxEntireArea4ey">505</definedName>
    <definedName name="xxxEntireArea5bx">0</definedName>
    <definedName name="xxxEntireArea5by">510</definedName>
    <definedName name="xxxEntireArea5ex">12</definedName>
    <definedName name="xxxEntireArea5ey">575</definedName>
    <definedName name="xxxEntireArea6bx">0</definedName>
    <definedName name="xxxEntireArea6by">580</definedName>
    <definedName name="xxxEntireArea6ex">12</definedName>
    <definedName name="xxxEntireArea6ey">626</definedName>
    <definedName name="xxxEntireArea7bx">0</definedName>
    <definedName name="xxxEntireArea7by">2</definedName>
    <definedName name="xxxEntireArea7ex">12</definedName>
    <definedName name="xxxEntireArea7ey">152</definedName>
    <definedName name="xxxGNVFileName">"I9_STAT.GNV"</definedName>
    <definedName name="xxxGNVStamp">1001313420</definedName>
    <definedName name="xxxHeaderCols1Count">0</definedName>
    <definedName name="xxxHeaderCols2Count">0</definedName>
    <definedName name="xxxHeaderCols3Count">0</definedName>
    <definedName name="xxxHeaderCols4Count">0</definedName>
    <definedName name="xxxHeaderCols5Count">0</definedName>
    <definedName name="xxxHeaderCols6Count">0</definedName>
    <definedName name="xxxHeaderCols7Count">0</definedName>
    <definedName name="xxxHeaderRows1Count">10</definedName>
    <definedName name="xxxHeaderRows1Number0">222</definedName>
    <definedName name="xxxHeaderRows1Number1">228</definedName>
    <definedName name="xxxHeaderRows1Number2">231</definedName>
    <definedName name="xxxHeaderRows1Number3">236</definedName>
    <definedName name="xxxHeaderRows1Number4">237</definedName>
    <definedName name="xxxHeaderRows1Number5">247</definedName>
    <definedName name="xxxHeaderRows1Number6">252</definedName>
    <definedName name="xxxHeaderRows1Number7">256</definedName>
    <definedName name="xxxHeaderRows1Number8">258</definedName>
    <definedName name="xxxHeaderRows1Number9">260</definedName>
    <definedName name="xxxHeaderRows1Over0">0</definedName>
    <definedName name="xxxHeaderRows1Over1">0</definedName>
    <definedName name="xxxHeaderRows1Over2">0</definedName>
    <definedName name="xxxHeaderRows1Over3">0</definedName>
    <definedName name="xxxHeaderRows1Over4">0</definedName>
    <definedName name="xxxHeaderRows1Over5">0</definedName>
    <definedName name="xxxHeaderRows1Over6">0</definedName>
    <definedName name="xxxHeaderRows1Over7">0</definedName>
    <definedName name="xxxHeaderRows1Over8">0</definedName>
    <definedName name="xxxHeaderRows1Over9">0</definedName>
    <definedName name="xxxHeaderRows1Submit0">1</definedName>
    <definedName name="xxxHeaderRows1Submit1">1</definedName>
    <definedName name="xxxHeaderRows1Submit2">1</definedName>
    <definedName name="xxxHeaderRows1Submit3">1</definedName>
    <definedName name="xxxHeaderRows1Submit4">1</definedName>
    <definedName name="xxxHeaderRows1Submit5">1</definedName>
    <definedName name="xxxHeaderRows1Submit6">1</definedName>
    <definedName name="xxxHeaderRows1Submit7">1</definedName>
    <definedName name="xxxHeaderRows1Submit8">1</definedName>
    <definedName name="xxxHeaderRows1Submit9">1</definedName>
    <definedName name="xxxHeaderRows2Count">13</definedName>
    <definedName name="xxxHeaderRows2Number0">170</definedName>
    <definedName name="xxxHeaderRows2Number1">173</definedName>
    <definedName name="xxxHeaderRows2Number10">196</definedName>
    <definedName name="xxxHeaderRows2Number11">201</definedName>
    <definedName name="xxxHeaderRows2Number12">203</definedName>
    <definedName name="xxxHeaderRows2Number2">174</definedName>
    <definedName name="xxxHeaderRows2Number3">178</definedName>
    <definedName name="xxxHeaderRows2Number4">183</definedName>
    <definedName name="xxxHeaderRows2Number5">185</definedName>
    <definedName name="xxxHeaderRows2Number6">187</definedName>
    <definedName name="xxxHeaderRows2Number7">188</definedName>
    <definedName name="xxxHeaderRows2Number8">191</definedName>
    <definedName name="xxxHeaderRows2Number9">192</definedName>
    <definedName name="xxxHeaderRows2Over0">0</definedName>
    <definedName name="xxxHeaderRows2Over1">0</definedName>
    <definedName name="xxxHeaderRows2Over10">0</definedName>
    <definedName name="xxxHeaderRows2Over11">0</definedName>
    <definedName name="xxxHeaderRows2Over12">0</definedName>
    <definedName name="xxxHeaderRows2Over2">0</definedName>
    <definedName name="xxxHeaderRows2Over3">0</definedName>
    <definedName name="xxxHeaderRows2Over4">0</definedName>
    <definedName name="xxxHeaderRows2Over5">0</definedName>
    <definedName name="xxxHeaderRows2Over6">0</definedName>
    <definedName name="xxxHeaderRows2Over7">0</definedName>
    <definedName name="xxxHeaderRows2Over8">0</definedName>
    <definedName name="xxxHeaderRows2Over9">0</definedName>
    <definedName name="xxxHeaderRows2Submit0">1</definedName>
    <definedName name="xxxHeaderRows2Submit1">1</definedName>
    <definedName name="xxxHeaderRows2Submit10">1</definedName>
    <definedName name="xxxHeaderRows2Submit11">1</definedName>
    <definedName name="xxxHeaderRows2Submit12">1</definedName>
    <definedName name="xxxHeaderRows2Submit2">1</definedName>
    <definedName name="xxxHeaderRows2Submit3">1</definedName>
    <definedName name="xxxHeaderRows2Submit4">1</definedName>
    <definedName name="xxxHeaderRows2Submit5">1</definedName>
    <definedName name="xxxHeaderRows2Submit6">1</definedName>
    <definedName name="xxxHeaderRows2Submit7">1</definedName>
    <definedName name="xxxHeaderRows2Submit8">1</definedName>
    <definedName name="xxxHeaderRows2Submit9">1</definedName>
    <definedName name="xxxHeaderRows3Count">35</definedName>
    <definedName name="xxxHeaderRows3Number0">282</definedName>
    <definedName name="xxxHeaderRows3Number1">293</definedName>
    <definedName name="xxxHeaderRows3Number10">332</definedName>
    <definedName name="xxxHeaderRows3Number11">340</definedName>
    <definedName name="xxxHeaderRows3Number12">341</definedName>
    <definedName name="xxxHeaderRows3Number13">349</definedName>
    <definedName name="xxxHeaderRows3Number14">350</definedName>
    <definedName name="xxxHeaderRows3Number15">359</definedName>
    <definedName name="xxxHeaderRows3Number16">360</definedName>
    <definedName name="xxxHeaderRows3Number17">369</definedName>
    <definedName name="xxxHeaderRows3Number18">370</definedName>
    <definedName name="xxxHeaderRows3Number19">379</definedName>
    <definedName name="xxxHeaderRows3Number2">294</definedName>
    <definedName name="xxxHeaderRows3Number20">380</definedName>
    <definedName name="xxxHeaderRows3Number21">388</definedName>
    <definedName name="xxxHeaderRows3Number22">389</definedName>
    <definedName name="xxxHeaderRows3Number23">397</definedName>
    <definedName name="xxxHeaderRows3Number24">398</definedName>
    <definedName name="xxxHeaderRows3Number25">406</definedName>
    <definedName name="xxxHeaderRows3Number26">407</definedName>
    <definedName name="xxxHeaderRows3Number27">415</definedName>
    <definedName name="xxxHeaderRows3Number28">416</definedName>
    <definedName name="xxxHeaderRows3Number29">424</definedName>
    <definedName name="xxxHeaderRows3Number3">304</definedName>
    <definedName name="xxxHeaderRows3Number30">425</definedName>
    <definedName name="xxxHeaderRows3Number31">433</definedName>
    <definedName name="xxxHeaderRows3Number32">434</definedName>
    <definedName name="xxxHeaderRows3Number33">442</definedName>
    <definedName name="xxxHeaderRows3Number34">443</definedName>
    <definedName name="xxxHeaderRows3Number4">305</definedName>
    <definedName name="xxxHeaderRows3Number5">313</definedName>
    <definedName name="xxxHeaderRows3Number6">314</definedName>
    <definedName name="xxxHeaderRows3Number7">322</definedName>
    <definedName name="xxxHeaderRows3Number8">323</definedName>
    <definedName name="xxxHeaderRows3Number9">331</definedName>
    <definedName name="xxxHeaderRows3Over0">0</definedName>
    <definedName name="xxxHeaderRows3Over1">0</definedName>
    <definedName name="xxxHeaderRows3Over10">0</definedName>
    <definedName name="xxxHeaderRows3Over11">0</definedName>
    <definedName name="xxxHeaderRows3Over12">0</definedName>
    <definedName name="xxxHeaderRows3Over13">0</definedName>
    <definedName name="xxxHeaderRows3Over14">0</definedName>
    <definedName name="xxxHeaderRows3Over15">0</definedName>
    <definedName name="xxxHeaderRows3Over16">0</definedName>
    <definedName name="xxxHeaderRows3Over17">0</definedName>
    <definedName name="xxxHeaderRows3Over18">0</definedName>
    <definedName name="xxxHeaderRows3Over19">0</definedName>
    <definedName name="xxxHeaderRows3Over2">0</definedName>
    <definedName name="xxxHeaderRows3Over20">0</definedName>
    <definedName name="xxxHeaderRows3Over21">0</definedName>
    <definedName name="xxxHeaderRows3Over22">0</definedName>
    <definedName name="xxxHeaderRows3Over23">0</definedName>
    <definedName name="xxxHeaderRows3Over24">0</definedName>
    <definedName name="xxxHeaderRows3Over25">0</definedName>
    <definedName name="xxxHeaderRows3Over26">0</definedName>
    <definedName name="xxxHeaderRows3Over27">0</definedName>
    <definedName name="xxxHeaderRows3Over28">0</definedName>
    <definedName name="xxxHeaderRows3Over29">0</definedName>
    <definedName name="xxxHeaderRows3Over3">0</definedName>
    <definedName name="xxxHeaderRows3Over30">0</definedName>
    <definedName name="xxxHeaderRows3Over31">0</definedName>
    <definedName name="xxxHeaderRows3Over32">0</definedName>
    <definedName name="xxxHeaderRows3Over33">0</definedName>
    <definedName name="xxxHeaderRows3Over34">0</definedName>
    <definedName name="xxxHeaderRows3Over4">0</definedName>
    <definedName name="xxxHeaderRows3Over5">0</definedName>
    <definedName name="xxxHeaderRows3Over6">0</definedName>
    <definedName name="xxxHeaderRows3Over7">0</definedName>
    <definedName name="xxxHeaderRows3Over8">0</definedName>
    <definedName name="xxxHeaderRows3Over9">0</definedName>
    <definedName name="xxxHeaderRows3Submit0">1</definedName>
    <definedName name="xxxHeaderRows3Submit1">1</definedName>
    <definedName name="xxxHeaderRows3Submit10">1</definedName>
    <definedName name="xxxHeaderRows3Submit11">1</definedName>
    <definedName name="xxxHeaderRows3Submit12">1</definedName>
    <definedName name="xxxHeaderRows3Submit13">1</definedName>
    <definedName name="xxxHeaderRows3Submit14">1</definedName>
    <definedName name="xxxHeaderRows3Submit15">1</definedName>
    <definedName name="xxxHeaderRows3Submit16">1</definedName>
    <definedName name="xxxHeaderRows3Submit17">1</definedName>
    <definedName name="xxxHeaderRows3Submit18">1</definedName>
    <definedName name="xxxHeaderRows3Submit19">1</definedName>
    <definedName name="xxxHeaderRows3Submit2">1</definedName>
    <definedName name="xxxHeaderRows3Submit20">1</definedName>
    <definedName name="xxxHeaderRows3Submit21">1</definedName>
    <definedName name="xxxHeaderRows3Submit22">1</definedName>
    <definedName name="xxxHeaderRows3Submit23">1</definedName>
    <definedName name="xxxHeaderRows3Submit24">1</definedName>
    <definedName name="xxxHeaderRows3Submit25">1</definedName>
    <definedName name="xxxHeaderRows3Submit26">1</definedName>
    <definedName name="xxxHeaderRows3Submit27">1</definedName>
    <definedName name="xxxHeaderRows3Submit28">1</definedName>
    <definedName name="xxxHeaderRows3Submit29">1</definedName>
    <definedName name="xxxHeaderRows3Submit3">1</definedName>
    <definedName name="xxxHeaderRows3Submit30">1</definedName>
    <definedName name="xxxHeaderRows3Submit31">1</definedName>
    <definedName name="xxxHeaderRows3Submit32">1</definedName>
    <definedName name="xxxHeaderRows3Submit33">1</definedName>
    <definedName name="xxxHeaderRows3Submit34">1</definedName>
    <definedName name="xxxHeaderRows3Submit4">1</definedName>
    <definedName name="xxxHeaderRows3Submit5">1</definedName>
    <definedName name="xxxHeaderRows3Submit6">1</definedName>
    <definedName name="xxxHeaderRows3Submit7">1</definedName>
    <definedName name="xxxHeaderRows3Submit8">1</definedName>
    <definedName name="xxxHeaderRows3Submit9">1</definedName>
    <definedName name="xxxHeaderRows4Count">5</definedName>
    <definedName name="xxxHeaderRows4Number0">467</definedName>
    <definedName name="xxxHeaderRows4Number1">473</definedName>
    <definedName name="xxxHeaderRows4Number2">486</definedName>
    <definedName name="xxxHeaderRows4Number3">487</definedName>
    <definedName name="xxxHeaderRows4Number4">493</definedName>
    <definedName name="xxxHeaderRows4Over0">0</definedName>
    <definedName name="xxxHeaderRows4Over1">0</definedName>
    <definedName name="xxxHeaderRows4Over2">0</definedName>
    <definedName name="xxxHeaderRows4Over3">0</definedName>
    <definedName name="xxxHeaderRows4Over4">0</definedName>
    <definedName name="xxxHeaderRows4Submit0">1</definedName>
    <definedName name="xxxHeaderRows4Submit1">1</definedName>
    <definedName name="xxxHeaderRows4Submit2">1</definedName>
    <definedName name="xxxHeaderRows4Submit3">1</definedName>
    <definedName name="xxxHeaderRows4Submit4">1</definedName>
    <definedName name="xxxHeaderRows5Count">11</definedName>
    <definedName name="xxxHeaderRows5Number0">523</definedName>
    <definedName name="xxxHeaderRows5Number1">525</definedName>
    <definedName name="xxxHeaderRows5Number10">570</definedName>
    <definedName name="xxxHeaderRows5Number2">533</definedName>
    <definedName name="xxxHeaderRows5Number3">535</definedName>
    <definedName name="xxxHeaderRows5Number4">543</definedName>
    <definedName name="xxxHeaderRows5Number5">549</definedName>
    <definedName name="xxxHeaderRows5Number6">550</definedName>
    <definedName name="xxxHeaderRows5Number7">552</definedName>
    <definedName name="xxxHeaderRows5Number8">560</definedName>
    <definedName name="xxxHeaderRows5Number9">562</definedName>
    <definedName name="xxxHeaderRows5Over0">0</definedName>
    <definedName name="xxxHeaderRows5Over1">0</definedName>
    <definedName name="xxxHeaderRows5Over10">0</definedName>
    <definedName name="xxxHeaderRows5Over2">0</definedName>
    <definedName name="xxxHeaderRows5Over3">0</definedName>
    <definedName name="xxxHeaderRows5Over4">0</definedName>
    <definedName name="xxxHeaderRows5Over5">0</definedName>
    <definedName name="xxxHeaderRows5Over6">0</definedName>
    <definedName name="xxxHeaderRows5Over7">0</definedName>
    <definedName name="xxxHeaderRows5Over8">0</definedName>
    <definedName name="xxxHeaderRows5Over9">0</definedName>
    <definedName name="xxxHeaderRows5Submit0">1</definedName>
    <definedName name="xxxHeaderRows5Submit1">1</definedName>
    <definedName name="xxxHeaderRows5Submit10">1</definedName>
    <definedName name="xxxHeaderRows5Submit2">1</definedName>
    <definedName name="xxxHeaderRows5Submit3">1</definedName>
    <definedName name="xxxHeaderRows5Submit4">1</definedName>
    <definedName name="xxxHeaderRows5Submit5">1</definedName>
    <definedName name="xxxHeaderRows5Submit6">1</definedName>
    <definedName name="xxxHeaderRows5Submit7">1</definedName>
    <definedName name="xxxHeaderRows5Submit8">1</definedName>
    <definedName name="xxxHeaderRows5Submit9">1</definedName>
    <definedName name="xxxHeaderRows6Count">4</definedName>
    <definedName name="xxxHeaderRows6Number0">593</definedName>
    <definedName name="xxxHeaderRows6Number1">607</definedName>
    <definedName name="xxxHeaderRows6Number2">608</definedName>
    <definedName name="xxxHeaderRows6Number3">622</definedName>
    <definedName name="xxxHeaderRows6Over0">0</definedName>
    <definedName name="xxxHeaderRows6Over1">0</definedName>
    <definedName name="xxxHeaderRows6Over2">0</definedName>
    <definedName name="xxxHeaderRows6Over3">0</definedName>
    <definedName name="xxxHeaderRows6Submit0">1</definedName>
    <definedName name="xxxHeaderRows6Submit1">1</definedName>
    <definedName name="xxxHeaderRows6Submit2">1</definedName>
    <definedName name="xxxHeaderRows6Submit3">1</definedName>
    <definedName name="xxxHeaderRows7Count">46</definedName>
    <definedName name="xxxHeaderRows7Number0">15</definedName>
    <definedName name="xxxHeaderRows7Number1">17</definedName>
    <definedName name="xxxHeaderRows7Number10">36</definedName>
    <definedName name="xxxHeaderRows7Number11">38</definedName>
    <definedName name="xxxHeaderRows7Number12">39</definedName>
    <definedName name="xxxHeaderRows7Number13">49</definedName>
    <definedName name="xxxHeaderRows7Number14">50</definedName>
    <definedName name="xxxHeaderRows7Number15">57</definedName>
    <definedName name="xxxHeaderRows7Number16">64</definedName>
    <definedName name="xxxHeaderRows7Number17">65</definedName>
    <definedName name="xxxHeaderRows7Number18">72</definedName>
    <definedName name="xxxHeaderRows7Number19">73</definedName>
    <definedName name="xxxHeaderRows7Number2">18</definedName>
    <definedName name="xxxHeaderRows7Number20">74</definedName>
    <definedName name="xxxHeaderRows7Number21">82</definedName>
    <definedName name="xxxHeaderRows7Number22">83</definedName>
    <definedName name="xxxHeaderRows7Number23">86</definedName>
    <definedName name="xxxHeaderRows7Number24">90</definedName>
    <definedName name="xxxHeaderRows7Number25">92</definedName>
    <definedName name="xxxHeaderRows7Number26">95</definedName>
    <definedName name="xxxHeaderRows7Number27">96</definedName>
    <definedName name="xxxHeaderRows7Number28">97</definedName>
    <definedName name="xxxHeaderRows7Number29">101</definedName>
    <definedName name="xxxHeaderRows7Number3">21</definedName>
    <definedName name="xxxHeaderRows7Number30">111</definedName>
    <definedName name="xxxHeaderRows7Number31">112</definedName>
    <definedName name="xxxHeaderRows7Number32">114</definedName>
    <definedName name="xxxHeaderRows7Number33">116</definedName>
    <definedName name="xxxHeaderRows7Number34">122</definedName>
    <definedName name="xxxHeaderRows7Number35">123</definedName>
    <definedName name="xxxHeaderRows7Number36">124</definedName>
    <definedName name="xxxHeaderRows7Number37">126</definedName>
    <definedName name="xxxHeaderRows7Number38">132</definedName>
    <definedName name="xxxHeaderRows7Number39">133</definedName>
    <definedName name="xxxHeaderRows7Number4">24</definedName>
    <definedName name="xxxHeaderRows7Number40">135</definedName>
    <definedName name="xxxHeaderRows7Number41">137</definedName>
    <definedName name="xxxHeaderRows7Number42">143</definedName>
    <definedName name="xxxHeaderRows7Number43">144</definedName>
    <definedName name="xxxHeaderRows7Number44">145</definedName>
    <definedName name="xxxHeaderRows7Number45">147</definedName>
    <definedName name="xxxHeaderRows7Number5">30</definedName>
    <definedName name="xxxHeaderRows7Number6">31</definedName>
    <definedName name="xxxHeaderRows7Number7">33</definedName>
    <definedName name="xxxHeaderRows7Number8">34</definedName>
    <definedName name="xxxHeaderRows7Number9">35</definedName>
    <definedName name="xxxHeaderRows7Over0">0</definedName>
    <definedName name="xxxHeaderRows7Over1">0</definedName>
    <definedName name="xxxHeaderRows7Over10">0</definedName>
    <definedName name="xxxHeaderRows7Over11">0</definedName>
    <definedName name="xxxHeaderRows7Over12">0</definedName>
    <definedName name="xxxHeaderRows7Over13">0</definedName>
    <definedName name="xxxHeaderRows7Over14">0</definedName>
    <definedName name="xxxHeaderRows7Over15">0</definedName>
    <definedName name="xxxHeaderRows7Over16">0</definedName>
    <definedName name="xxxHeaderRows7Over17">0</definedName>
    <definedName name="xxxHeaderRows7Over18">0</definedName>
    <definedName name="xxxHeaderRows7Over19">0</definedName>
    <definedName name="xxxHeaderRows7Over2">0</definedName>
    <definedName name="xxxHeaderRows7Over20">0</definedName>
    <definedName name="xxxHeaderRows7Over21">0</definedName>
    <definedName name="xxxHeaderRows7Over22">0</definedName>
    <definedName name="xxxHeaderRows7Over23">0</definedName>
    <definedName name="xxxHeaderRows7Over24">0</definedName>
    <definedName name="xxxHeaderRows7Over25">0</definedName>
    <definedName name="xxxHeaderRows7Over26">0</definedName>
    <definedName name="xxxHeaderRows7Over27">0</definedName>
    <definedName name="xxxHeaderRows7Over28">0</definedName>
    <definedName name="xxxHeaderRows7Over29">0</definedName>
    <definedName name="xxxHeaderRows7Over3">0</definedName>
    <definedName name="xxxHeaderRows7Over30">0</definedName>
    <definedName name="xxxHeaderRows7Over31">0</definedName>
    <definedName name="xxxHeaderRows7Over32">0</definedName>
    <definedName name="xxxHeaderRows7Over33">0</definedName>
    <definedName name="xxxHeaderRows7Over34">0</definedName>
    <definedName name="xxxHeaderRows7Over35">0</definedName>
    <definedName name="xxxHeaderRows7Over36">0</definedName>
    <definedName name="xxxHeaderRows7Over37">0</definedName>
    <definedName name="xxxHeaderRows7Over38">0</definedName>
    <definedName name="xxxHeaderRows7Over39">0</definedName>
    <definedName name="xxxHeaderRows7Over4">0</definedName>
    <definedName name="xxxHeaderRows7Over40">0</definedName>
    <definedName name="xxxHeaderRows7Over41">0</definedName>
    <definedName name="xxxHeaderRows7Over42">0</definedName>
    <definedName name="xxxHeaderRows7Over43">0</definedName>
    <definedName name="xxxHeaderRows7Over44">0</definedName>
    <definedName name="xxxHeaderRows7Over45">0</definedName>
    <definedName name="xxxHeaderRows7Over5">0</definedName>
    <definedName name="xxxHeaderRows7Over6">0</definedName>
    <definedName name="xxxHeaderRows7Over7">0</definedName>
    <definedName name="xxxHeaderRows7Over8">0</definedName>
    <definedName name="xxxHeaderRows7Over9">0</definedName>
    <definedName name="xxxHeaderRows7Submit0">1</definedName>
    <definedName name="xxxHeaderRows7Submit1">1</definedName>
    <definedName name="xxxHeaderRows7Submit10">1</definedName>
    <definedName name="xxxHeaderRows7Submit11">1</definedName>
    <definedName name="xxxHeaderRows7Submit12">1</definedName>
    <definedName name="xxxHeaderRows7Submit13">1</definedName>
    <definedName name="xxxHeaderRows7Submit14">1</definedName>
    <definedName name="xxxHeaderRows7Submit15">1</definedName>
    <definedName name="xxxHeaderRows7Submit16">1</definedName>
    <definedName name="xxxHeaderRows7Submit17">1</definedName>
    <definedName name="xxxHeaderRows7Submit18">1</definedName>
    <definedName name="xxxHeaderRows7Submit19">1</definedName>
    <definedName name="xxxHeaderRows7Submit2">1</definedName>
    <definedName name="xxxHeaderRows7Submit20">1</definedName>
    <definedName name="xxxHeaderRows7Submit21">1</definedName>
    <definedName name="xxxHeaderRows7Submit22">1</definedName>
    <definedName name="xxxHeaderRows7Submit23">1</definedName>
    <definedName name="xxxHeaderRows7Submit24">1</definedName>
    <definedName name="xxxHeaderRows7Submit25">1</definedName>
    <definedName name="xxxHeaderRows7Submit26">1</definedName>
    <definedName name="xxxHeaderRows7Submit27">1</definedName>
    <definedName name="xxxHeaderRows7Submit28">1</definedName>
    <definedName name="xxxHeaderRows7Submit29">1</definedName>
    <definedName name="xxxHeaderRows7Submit3">1</definedName>
    <definedName name="xxxHeaderRows7Submit30">1</definedName>
    <definedName name="xxxHeaderRows7Submit31">1</definedName>
    <definedName name="xxxHeaderRows7Submit32">1</definedName>
    <definedName name="xxxHeaderRows7Submit33">1</definedName>
    <definedName name="xxxHeaderRows7Submit34">1</definedName>
    <definedName name="xxxHeaderRows7Submit35">1</definedName>
    <definedName name="xxxHeaderRows7Submit36">1</definedName>
    <definedName name="xxxHeaderRows7Submit37">1</definedName>
    <definedName name="xxxHeaderRows7Submit38">1</definedName>
    <definedName name="xxxHeaderRows7Submit39">1</definedName>
    <definedName name="xxxHeaderRows7Submit4">1</definedName>
    <definedName name="xxxHeaderRows7Submit40">1</definedName>
    <definedName name="xxxHeaderRows7Submit41">1</definedName>
    <definedName name="xxxHeaderRows7Submit42">1</definedName>
    <definedName name="xxxHeaderRows7Submit43">1</definedName>
    <definedName name="xxxHeaderRows7Submit44">1</definedName>
    <definedName name="xxxHeaderRows7Submit45">1</definedName>
    <definedName name="xxxHeaderRows7Submit5">1</definedName>
    <definedName name="xxxHeaderRows7Submit6">1</definedName>
    <definedName name="xxxHeaderRows7Submit7">1</definedName>
    <definedName name="xxxHeaderRows7Submit8">1</definedName>
    <definedName name="xxxHeaderRows7Submit9">1</definedName>
    <definedName name="xxxNumber_Areas">7</definedName>
    <definedName name="xxxODECols1Count">0</definedName>
    <definedName name="xxxODECols2Count">0</definedName>
    <definedName name="xxxODECols3Count">0</definedName>
    <definedName name="xxxODECols4Count">0</definedName>
    <definedName name="xxxODECols5Count">0</definedName>
    <definedName name="xxxODECols6Count">0</definedName>
    <definedName name="xxxODECols7Count">0</definedName>
    <definedName name="xxxODERows1Count">0</definedName>
    <definedName name="xxxODERows2Count">0</definedName>
    <definedName name="xxxODERows3Count">0</definedName>
    <definedName name="xxxODERows4Count">0</definedName>
    <definedName name="xxxODERows5Count">0</definedName>
    <definedName name="xxxODERows6Count">0</definedName>
    <definedName name="xxxODERows7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10.Prompt">0</definedName>
    <definedName name="xxxRLabel3.100.Prompt">0</definedName>
    <definedName name="xxxRLabel3.101.Prompt">0</definedName>
    <definedName name="xxxRLabel3.102.Prompt">0</definedName>
    <definedName name="xxxRLabel3.103.Prompt">0</definedName>
    <definedName name="xxxRLabel3.104.Prompt">0</definedName>
    <definedName name="xxxRLabel3.105.Prompt">0</definedName>
    <definedName name="xxxRLabel3.106.Prompt">0</definedName>
    <definedName name="xxxRLabel3.107.Prompt">0</definedName>
    <definedName name="xxxRLabel3.108.Prompt">0</definedName>
    <definedName name="xxxRLabel3.109.Prompt">0</definedName>
    <definedName name="xxxRLabel3.11.Prompt">0</definedName>
    <definedName name="xxxRLabel3.110.Prompt">0</definedName>
    <definedName name="xxxRLabel3.111.Prompt">0</definedName>
    <definedName name="xxxRLabel3.112.Prompt">0</definedName>
    <definedName name="xxxRLabel3.113.Prompt">0</definedName>
    <definedName name="xxxRLabel3.114.Prompt">0</definedName>
    <definedName name="xxxRLabel3.115.Prompt">0</definedName>
    <definedName name="xxxRLabel3.116.Prompt">0</definedName>
    <definedName name="xxxRLabel3.117.Prompt">0</definedName>
    <definedName name="xxxRLabel3.118.Prompt">0</definedName>
    <definedName name="xxxRLabel3.119.Prompt">0</definedName>
    <definedName name="xxxRLabel3.12.Prompt">0</definedName>
    <definedName name="xxxRLabel3.120.Prompt">0</definedName>
    <definedName name="xxxRLabel3.121.Prompt">0</definedName>
    <definedName name="xxxRLabel3.122.Prompt">0</definedName>
    <definedName name="xxxRLabel3.123.Prompt">0</definedName>
    <definedName name="xxxRLabel3.124.Prompt">0</definedName>
    <definedName name="xxxRLabel3.125.Prompt">0</definedName>
    <definedName name="xxxRLabel3.126.Prompt">0</definedName>
    <definedName name="xxxRLabel3.127.Prompt">0</definedName>
    <definedName name="xxxRLabel3.128.Prompt">0</definedName>
    <definedName name="xxxRLabel3.129.Prompt">0</definedName>
    <definedName name="xxxRLabel3.13.Prompt">0</definedName>
    <definedName name="xxxRLabel3.130.Prompt">0</definedName>
    <definedName name="xxxRLabel3.131.Prompt">0</definedName>
    <definedName name="xxxRLabel3.132.Prompt">0</definedName>
    <definedName name="xxxRLabel3.133.Prompt">0</definedName>
    <definedName name="xxxRLabel3.134.Prompt">0</definedName>
    <definedName name="xxxRLabel3.135.Prompt">0</definedName>
    <definedName name="xxxRLabel3.136.Prompt">0</definedName>
    <definedName name="xxxRLabel3.137.Prompt">0</definedName>
    <definedName name="xxxRLabel3.138.Prompt">0</definedName>
    <definedName name="xxxRLabel3.139.Prompt">0</definedName>
    <definedName name="xxxRLabel3.14.Prompt">0</definedName>
    <definedName name="xxxRLabel3.140.Prompt">0</definedName>
    <definedName name="xxxRLabel3.141.Prompt">0</definedName>
    <definedName name="xxxRLabel3.142.Prompt">0</definedName>
    <definedName name="xxxRLabel3.143.Prompt">0</definedName>
    <definedName name="xxxRLabel3.144.Prompt">0</definedName>
    <definedName name="xxxRLabel3.145.Prompt">0</definedName>
    <definedName name="xxxRLabel3.146.Prompt">0</definedName>
    <definedName name="xxxRLabel3.147.Prompt">0</definedName>
    <definedName name="xxxRLabel3.148.Prompt">0</definedName>
    <definedName name="xxxRLabel3.149.Prompt">0</definedName>
    <definedName name="xxxRLabel3.15.Prompt">0</definedName>
    <definedName name="xxxRLabel3.150.Prompt">0</definedName>
    <definedName name="xxxRLabel3.151.Prompt">0</definedName>
    <definedName name="xxxRLabel3.152.Prompt">0</definedName>
    <definedName name="xxxRLabel3.153.Prompt">0</definedName>
    <definedName name="xxxRLabel3.154.Prompt">0</definedName>
    <definedName name="xxxRLabel3.155.Prompt">0</definedName>
    <definedName name="xxxRLabel3.156.Prompt">0</definedName>
    <definedName name="xxxRLabel3.157.Prompt">0</definedName>
    <definedName name="xxxRLabel3.158.Prompt">0</definedName>
    <definedName name="xxxRLabel3.159.Prompt">0</definedName>
    <definedName name="xxxRLabel3.16.Prompt">0</definedName>
    <definedName name="xxxRLabel3.160.Prompt">0</definedName>
    <definedName name="xxxRLabel3.161.Prompt">0</definedName>
    <definedName name="xxxRLabel3.162.Prompt">0</definedName>
    <definedName name="xxxRLabel3.163.Prompt">0</definedName>
    <definedName name="xxxRLabel3.164.Prompt">0</definedName>
    <definedName name="xxxRLabel3.165.Prompt">0</definedName>
    <definedName name="xxxRLabel3.166.Prompt">0</definedName>
    <definedName name="xxxRLabel3.167.Prompt">0</definedName>
    <definedName name="xxxRLabel3.168.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50.Prompt">0</definedName>
    <definedName name="xxxRLabel3.51.Prompt">0</definedName>
    <definedName name="xxxRLabel3.52.Prompt">0</definedName>
    <definedName name="xxxRLabel3.53.Prompt">0</definedName>
    <definedName name="xxxRLabel3.54.Prompt">0</definedName>
    <definedName name="xxxRLabel3.55.Prompt">0</definedName>
    <definedName name="xxxRLabel3.56.Prompt">0</definedName>
    <definedName name="xxxRLabel3.57.Prompt">0</definedName>
    <definedName name="xxxRLabel3.58.Prompt">0</definedName>
    <definedName name="xxxRLabel3.59.Prompt">0</definedName>
    <definedName name="xxxRLabel3.6.Prompt">0</definedName>
    <definedName name="xxxRLabel3.60.Prompt">0</definedName>
    <definedName name="xxxRLabel3.61.Prompt">0</definedName>
    <definedName name="xxxRLabel3.62.Prompt">0</definedName>
    <definedName name="xxxRLabel3.63.Prompt">0</definedName>
    <definedName name="xxxRLabel3.64.Prompt">0</definedName>
    <definedName name="xxxRLabel3.65.Prompt">0</definedName>
    <definedName name="xxxRLabel3.66.Prompt">0</definedName>
    <definedName name="xxxRLabel3.67.Prompt">0</definedName>
    <definedName name="xxxRLabel3.68.Prompt">0</definedName>
    <definedName name="xxxRLabel3.69.Prompt">0</definedName>
    <definedName name="xxxRLabel3.7.Prompt">0</definedName>
    <definedName name="xxxRLabel3.70.Prompt">0</definedName>
    <definedName name="xxxRLabel3.71.Prompt">0</definedName>
    <definedName name="xxxRLabel3.72.Prompt">0</definedName>
    <definedName name="xxxRLabel3.73.Prompt">0</definedName>
    <definedName name="xxxRLabel3.74.Prompt">0</definedName>
    <definedName name="xxxRLabel3.75.Prompt">0</definedName>
    <definedName name="xxxRLabel3.76.Prompt">0</definedName>
    <definedName name="xxxRLabel3.77.Prompt">0</definedName>
    <definedName name="xxxRLabel3.78.Prompt">0</definedName>
    <definedName name="xxxRLabel3.79.Prompt">0</definedName>
    <definedName name="xxxRLabel3.8.Prompt">0</definedName>
    <definedName name="xxxRLabel3.80.Prompt">0</definedName>
    <definedName name="xxxRLabel3.81.Prompt">0</definedName>
    <definedName name="xxxRLabel3.82.Prompt">0</definedName>
    <definedName name="xxxRLabel3.83.Prompt">0</definedName>
    <definedName name="xxxRLabel3.84.Prompt">0</definedName>
    <definedName name="xxxRLabel3.85.Prompt">0</definedName>
    <definedName name="xxxRLabel3.86.Prompt">0</definedName>
    <definedName name="xxxRLabel3.87.Prompt">0</definedName>
    <definedName name="xxxRLabel3.88.Prompt">0</definedName>
    <definedName name="xxxRLabel3.89.Prompt">0</definedName>
    <definedName name="xxxRLabel3.9.Prompt">0</definedName>
    <definedName name="xxxRLabel3.90.Prompt">0</definedName>
    <definedName name="xxxRLabel3.91.Prompt">0</definedName>
    <definedName name="xxxRLabel3.92.Prompt">0</definedName>
    <definedName name="xxxRLabel3.93.Prompt">0</definedName>
    <definedName name="xxxRLabel3.94.Prompt">0</definedName>
    <definedName name="xxxRLabel3.95.Prompt">0</definedName>
    <definedName name="xxxRLabel3.96.Prompt">0</definedName>
    <definedName name="xxxRLabel3.97.Prompt">0</definedName>
    <definedName name="xxxRLabel3.98.Prompt">0</definedName>
    <definedName name="xxxRLabel3.9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5.Prompt">0</definedName>
    <definedName name="xxxRLabel4.6.Prompt">0</definedName>
    <definedName name="xxxRLabel4.7.Prompt">0</definedName>
    <definedName name="xxxRLabel4.8.Prompt">0</definedName>
    <definedName name="xxxRLabel4.9.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YEARHIGH">"YEARHIGH"</definedName>
    <definedName name="YEARLOW">"YEARLOW"</definedName>
    <definedName name="yrprd">"year"</definedName>
    <definedName name="ZZSCENARIO">"X"</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8" l="1"/>
  <c r="E56" i="23"/>
  <c r="E55" i="23"/>
  <c r="D56" i="23" l="1"/>
  <c r="D55" i="23"/>
  <c r="G48" i="23"/>
  <c r="F48" i="23"/>
  <c r="E48" i="23"/>
  <c r="D48" i="23"/>
  <c r="N45" i="28"/>
  <c r="M45" i="28"/>
  <c r="L45" i="28"/>
  <c r="K45" i="28"/>
  <c r="J45" i="28"/>
  <c r="I45" i="28"/>
  <c r="F45" i="28"/>
  <c r="E45" i="28"/>
  <c r="D45" i="28"/>
  <c r="G44" i="28"/>
  <c r="H44" i="28" s="1"/>
  <c r="Q43" i="28"/>
  <c r="R43" i="28" s="1"/>
  <c r="G43" i="28"/>
  <c r="H43" i="28" s="1"/>
  <c r="Q42" i="28"/>
  <c r="R42" i="28" s="1"/>
  <c r="G42" i="28"/>
  <c r="H42" i="28" s="1"/>
  <c r="Q41" i="28"/>
  <c r="R41" i="28" s="1"/>
  <c r="G41" i="28"/>
  <c r="H41" i="28" s="1"/>
  <c r="Q40" i="28"/>
  <c r="R40" i="28" s="1"/>
  <c r="G40" i="28"/>
  <c r="H40" i="28" s="1"/>
  <c r="Q39" i="28"/>
  <c r="R39" i="28" s="1"/>
  <c r="G39" i="28"/>
  <c r="H39" i="28" s="1"/>
  <c r="Q38" i="28"/>
  <c r="R38" i="28" s="1"/>
  <c r="G38" i="28"/>
  <c r="H38" i="28" s="1"/>
  <c r="Q37" i="28"/>
  <c r="R37" i="28" s="1"/>
  <c r="G37" i="28"/>
  <c r="H37" i="28" s="1"/>
  <c r="Q36" i="28"/>
  <c r="R36" i="28" s="1"/>
  <c r="G36" i="28"/>
  <c r="H36" i="28" s="1"/>
  <c r="Q35" i="28"/>
  <c r="R35" i="28" s="1"/>
  <c r="G35" i="28"/>
  <c r="H35" i="28" s="1"/>
  <c r="Q34" i="28"/>
  <c r="R34" i="28" s="1"/>
  <c r="G34" i="28"/>
  <c r="H34" i="28" s="1"/>
  <c r="Q33" i="28"/>
  <c r="R33" i="28" s="1"/>
  <c r="G33" i="28"/>
  <c r="H33" i="28" s="1"/>
  <c r="Q32" i="28"/>
  <c r="R32" i="28" s="1"/>
  <c r="G32" i="28"/>
  <c r="H32" i="28" s="1"/>
  <c r="Q31" i="28"/>
  <c r="R31" i="28" s="1"/>
  <c r="G31" i="28"/>
  <c r="H31" i="28" s="1"/>
  <c r="Q30" i="28"/>
  <c r="R30" i="28" s="1"/>
  <c r="G30" i="28"/>
  <c r="H30" i="28" s="1"/>
  <c r="Q29" i="28"/>
  <c r="R29" i="28" s="1"/>
  <c r="G29" i="28"/>
  <c r="H29" i="28" s="1"/>
  <c r="Q28" i="28"/>
  <c r="R28" i="28" s="1"/>
  <c r="G28" i="28"/>
  <c r="H28" i="28" s="1"/>
  <c r="Q27" i="28"/>
  <c r="R27" i="28" s="1"/>
  <c r="G27" i="28"/>
  <c r="H27" i="28" s="1"/>
  <c r="Q26" i="28"/>
  <c r="R26" i="28" s="1"/>
  <c r="G26" i="28"/>
  <c r="H26" i="28" s="1"/>
  <c r="Q25" i="28"/>
  <c r="R25" i="28" s="1"/>
  <c r="G25" i="28"/>
  <c r="H25" i="28" s="1"/>
  <c r="Q24" i="28"/>
  <c r="R24" i="28" s="1"/>
  <c r="G24" i="28"/>
  <c r="H24" i="28" s="1"/>
  <c r="Q23" i="28"/>
  <c r="R23" i="28" s="1"/>
  <c r="G45" i="28" l="1"/>
  <c r="H23" i="28"/>
  <c r="H45" i="28" s="1"/>
  <c r="K25" i="26" l="1"/>
  <c r="J25" i="26"/>
  <c r="I25" i="26"/>
  <c r="H25" i="26"/>
  <c r="F25" i="26"/>
  <c r="E25" i="26"/>
  <c r="D25" i="26"/>
  <c r="G24" i="26"/>
  <c r="L24" i="26" s="1"/>
  <c r="G23" i="26"/>
  <c r="L23" i="26" s="1"/>
  <c r="G22" i="26"/>
  <c r="L22" i="26" s="1"/>
  <c r="G21" i="26"/>
  <c r="L21" i="26" s="1"/>
  <c r="G20" i="26"/>
  <c r="L20" i="26" s="1"/>
  <c r="G19" i="26"/>
  <c r="L19" i="26" s="1"/>
  <c r="G18" i="26"/>
  <c r="L18" i="26" s="1"/>
  <c r="G17" i="26"/>
  <c r="L17" i="26" s="1"/>
  <c r="G16" i="26"/>
  <c r="L16" i="26" s="1"/>
  <c r="G15" i="26"/>
  <c r="L15" i="26" s="1"/>
  <c r="G14" i="26"/>
  <c r="L14" i="26" s="1"/>
  <c r="G13" i="26"/>
  <c r="L13" i="26" s="1"/>
  <c r="G12" i="26"/>
  <c r="G25" i="26" s="1"/>
  <c r="L12" i="26" l="1"/>
  <c r="L25" i="26" s="1"/>
  <c r="F28" i="22" l="1"/>
  <c r="E20" i="22"/>
  <c r="D20" i="22"/>
  <c r="D194" i="13"/>
  <c r="E145" i="13"/>
  <c r="D57" i="23" l="1"/>
  <c r="D28" i="8"/>
  <c r="D18" i="22"/>
  <c r="E18" i="22"/>
  <c r="F18" i="22"/>
  <c r="G18" i="22"/>
  <c r="H18" i="22"/>
  <c r="F20" i="22"/>
  <c r="G20" i="22"/>
  <c r="H20" i="22"/>
  <c r="D45" i="23"/>
  <c r="D30" i="23"/>
  <c r="E21" i="23"/>
  <c r="F21" i="23"/>
  <c r="G21" i="23"/>
  <c r="E24" i="23"/>
  <c r="F24" i="23"/>
  <c r="G24" i="23"/>
  <c r="E27" i="23"/>
  <c r="F27" i="23"/>
  <c r="G27" i="23"/>
  <c r="E30" i="23"/>
  <c r="F30" i="23"/>
  <c r="G30" i="23"/>
  <c r="E33" i="23"/>
  <c r="F33" i="23"/>
  <c r="G33" i="23"/>
  <c r="E36" i="23"/>
  <c r="F36" i="23"/>
  <c r="G36" i="23"/>
  <c r="E39" i="23"/>
  <c r="F39" i="23"/>
  <c r="G39" i="23"/>
  <c r="E42" i="23"/>
  <c r="F42" i="23"/>
  <c r="G42" i="23"/>
  <c r="E45" i="23"/>
  <c r="F45" i="23"/>
  <c r="G45" i="23"/>
  <c r="E51" i="23"/>
  <c r="F51" i="23"/>
  <c r="G51" i="23"/>
  <c r="E54" i="23"/>
  <c r="F54" i="23"/>
  <c r="G54" i="23"/>
  <c r="F55" i="23"/>
  <c r="G55" i="23"/>
  <c r="F56" i="23"/>
  <c r="F57" i="23" s="1"/>
  <c r="G56" i="23"/>
  <c r="G57" i="23" s="1"/>
  <c r="E55" i="19"/>
  <c r="F55" i="19"/>
  <c r="G55" i="19"/>
  <c r="H55" i="19"/>
  <c r="H58" i="18"/>
  <c r="E20" i="18"/>
  <c r="F20" i="18"/>
  <c r="G20" i="18"/>
  <c r="H20" i="18"/>
  <c r="E34" i="17"/>
  <c r="F19" i="17"/>
  <c r="F34" i="17"/>
  <c r="G34" i="17"/>
  <c r="H34" i="17"/>
  <c r="E59" i="12"/>
  <c r="F59" i="12"/>
  <c r="G59" i="12"/>
  <c r="H59" i="12"/>
  <c r="G67" i="12"/>
  <c r="G69" i="12" s="1"/>
  <c r="E69" i="12"/>
  <c r="F69" i="12"/>
  <c r="H69" i="12"/>
  <c r="E33" i="12"/>
  <c r="F33" i="12"/>
  <c r="G33" i="12"/>
  <c r="G45" i="12" s="1"/>
  <c r="H33" i="12"/>
  <c r="H42" i="12" s="1"/>
  <c r="E40" i="12"/>
  <c r="F40" i="12"/>
  <c r="F41" i="12" s="1"/>
  <c r="G40" i="12"/>
  <c r="G41" i="12" s="1"/>
  <c r="H40" i="12"/>
  <c r="H41" i="12" s="1"/>
  <c r="E21" i="12"/>
  <c r="F55" i="9"/>
  <c r="F56" i="9" s="1"/>
  <c r="G56" i="9"/>
  <c r="H56" i="9"/>
  <c r="I56" i="9"/>
  <c r="G65" i="9"/>
  <c r="F66" i="9"/>
  <c r="G66" i="9"/>
  <c r="H66" i="9"/>
  <c r="I66" i="9"/>
  <c r="F70" i="9"/>
  <c r="G70" i="9"/>
  <c r="H70" i="9"/>
  <c r="I70" i="9"/>
  <c r="F73" i="9"/>
  <c r="G73" i="9"/>
  <c r="H73" i="9"/>
  <c r="I73" i="9"/>
  <c r="F80" i="9"/>
  <c r="G80" i="9"/>
  <c r="H80" i="9"/>
  <c r="I80" i="9"/>
  <c r="F88" i="9"/>
  <c r="G88" i="9"/>
  <c r="H88" i="9"/>
  <c r="I88" i="9"/>
  <c r="F92" i="9"/>
  <c r="G92" i="9"/>
  <c r="H92" i="9"/>
  <c r="I92" i="9"/>
  <c r="F94" i="9"/>
  <c r="G94" i="9"/>
  <c r="H94" i="9"/>
  <c r="I94" i="9"/>
  <c r="F105" i="9"/>
  <c r="G105" i="9"/>
  <c r="H105" i="9"/>
  <c r="I105" i="9"/>
  <c r="H195" i="13"/>
  <c r="F195" i="13"/>
  <c r="E195" i="13"/>
  <c r="G178" i="13"/>
  <c r="F178" i="13"/>
  <c r="E178" i="13"/>
  <c r="D145" i="13"/>
  <c r="F100" i="13"/>
  <c r="G100" i="13"/>
  <c r="H100" i="13"/>
  <c r="E100" i="13"/>
  <c r="D100" i="13"/>
  <c r="H89" i="13"/>
  <c r="G89" i="13"/>
  <c r="F89" i="13"/>
  <c r="E89" i="13"/>
  <c r="F27" i="9"/>
  <c r="G27" i="9"/>
  <c r="H27" i="9"/>
  <c r="I27" i="9"/>
  <c r="F35" i="9"/>
  <c r="G35" i="9"/>
  <c r="H35" i="9"/>
  <c r="I35" i="9"/>
  <c r="D53" i="14"/>
  <c r="E53" i="14"/>
  <c r="F53" i="14"/>
  <c r="G53" i="14"/>
  <c r="D38" i="14"/>
  <c r="E38" i="14"/>
  <c r="F38" i="14"/>
  <c r="G38" i="14"/>
  <c r="D25" i="14"/>
  <c r="E25" i="14"/>
  <c r="F25" i="14"/>
  <c r="G25" i="14"/>
  <c r="G145" i="13"/>
  <c r="F145" i="13"/>
  <c r="E57" i="23" l="1"/>
  <c r="E43" i="12"/>
  <c r="F45" i="12"/>
  <c r="F44" i="12"/>
  <c r="E45" i="12"/>
  <c r="G44" i="12"/>
  <c r="E44" i="12"/>
  <c r="H44" i="12"/>
  <c r="F42" i="12"/>
  <c r="E42" i="12"/>
  <c r="G42" i="12"/>
  <c r="H45" i="12"/>
  <c r="E41" i="12"/>
  <c r="H43" i="12"/>
  <c r="G43" i="12"/>
  <c r="F43" i="12"/>
  <c r="D126" i="13"/>
  <c r="H126" i="13"/>
  <c r="G126" i="13"/>
  <c r="E126" i="13"/>
  <c r="F126" i="13"/>
  <c r="E135" i="13"/>
  <c r="F135" i="13"/>
  <c r="G135" i="13"/>
  <c r="H135" i="13"/>
  <c r="E107" i="13"/>
  <c r="F107" i="13"/>
  <c r="G107" i="13"/>
  <c r="E45" i="13" l="1"/>
  <c r="F45" i="13"/>
  <c r="G45" i="13"/>
  <c r="H45" i="13"/>
  <c r="E54" i="13"/>
  <c r="F54" i="13"/>
  <c r="G54" i="13"/>
  <c r="H54" i="13"/>
  <c r="E65" i="13"/>
  <c r="F65" i="13"/>
  <c r="G65" i="13"/>
  <c r="H65" i="13"/>
  <c r="E67" i="13"/>
  <c r="F67" i="13"/>
  <c r="G67" i="13"/>
  <c r="H67" i="13"/>
  <c r="E71" i="13"/>
  <c r="F71" i="13"/>
  <c r="E27" i="13"/>
  <c r="F27" i="13"/>
  <c r="G27" i="13"/>
  <c r="H27" i="13"/>
  <c r="E24" i="7"/>
  <c r="F24" i="7"/>
  <c r="G24" i="7"/>
  <c r="H24" i="7"/>
  <c r="E33" i="7"/>
  <c r="F33" i="7"/>
  <c r="G33" i="7"/>
  <c r="H33" i="7"/>
  <c r="E42" i="7"/>
  <c r="F42" i="7"/>
  <c r="G42" i="7"/>
  <c r="H42" i="7"/>
  <c r="E28" i="8"/>
  <c r="D22" i="8"/>
  <c r="E22" i="8"/>
  <c r="F22" i="8"/>
  <c r="G22" i="8"/>
  <c r="H22" i="8"/>
  <c r="F28" i="8"/>
  <c r="G28" i="8"/>
  <c r="H28" i="8"/>
  <c r="E33" i="8"/>
  <c r="F33" i="8"/>
  <c r="G33" i="8"/>
  <c r="H33" i="8"/>
  <c r="D71" i="13"/>
  <c r="D54" i="23" l="1"/>
  <c r="D51" i="23"/>
  <c r="D42" i="23"/>
  <c r="D39" i="23"/>
  <c r="D36" i="23"/>
  <c r="D33" i="23"/>
  <c r="D27" i="23"/>
  <c r="D24" i="23"/>
  <c r="D21" i="23"/>
  <c r="E94" i="9" l="1"/>
  <c r="D33" i="8" l="1"/>
  <c r="D40" i="12"/>
  <c r="D41" i="12" s="1"/>
  <c r="D33" i="12"/>
  <c r="D21" i="12"/>
  <c r="E105" i="9"/>
  <c r="E73" i="9"/>
  <c r="E56" i="9"/>
  <c r="E66" i="9"/>
  <c r="E19" i="17"/>
  <c r="C53" i="14"/>
  <c r="C38" i="14"/>
  <c r="C25" i="14"/>
  <c r="D178" i="13"/>
  <c r="D20" i="18"/>
  <c r="D135" i="13"/>
  <c r="D107" i="13"/>
  <c r="D27" i="13"/>
  <c r="D24" i="7"/>
  <c r="D67" i="13"/>
  <c r="D45" i="13"/>
  <c r="D65" i="13"/>
  <c r="D54" i="13"/>
  <c r="D69" i="12"/>
  <c r="D59" i="12"/>
  <c r="E92" i="9"/>
  <c r="E88" i="9"/>
  <c r="E70" i="9"/>
  <c r="D42" i="7"/>
  <c r="D33" i="7"/>
  <c r="D44" i="12" l="1"/>
  <c r="D43" i="12"/>
  <c r="D42" i="12"/>
  <c r="D45" i="12"/>
  <c r="H20" i="12"/>
  <c r="G20" i="12"/>
  <c r="F20" i="12"/>
  <c r="E80" i="9"/>
</calcChain>
</file>

<file path=xl/sharedStrings.xml><?xml version="1.0" encoding="utf-8"?>
<sst xmlns="http://schemas.openxmlformats.org/spreadsheetml/2006/main" count="1978" uniqueCount="730">
  <si>
    <t>Environmental, Social and Governance (ESG) Performance Databook</t>
  </si>
  <si>
    <t>Date Updated</t>
  </si>
  <si>
    <t>May 2026</t>
  </si>
  <si>
    <r>
      <t>First Quantum Minerals Limited is committed to transparency and to the ongoing development of its Environmental, Social and Governance (ESG) reporting in line with the expectations and requirements of our key stakeholders. This ESG Performance Databook has been prepared with reference to Global Reporting Initiatives (GRI) Standards 2021 and Sustainability Accounting Standards Board (SASB) for metals and mining. In order to report our efforts towards supporting the United Nations Sustainable Development Goal's we have mapped to the inventory presented in '</t>
    </r>
    <r>
      <rPr>
        <i/>
        <sz val="10"/>
        <color theme="1"/>
        <rFont val="Arial"/>
        <family val="2"/>
      </rPr>
      <t>Business reporting on SDG’s: An Analysis of the Goals and Targets</t>
    </r>
    <r>
      <rPr>
        <sz val="10"/>
        <color theme="1"/>
        <rFont val="Arial"/>
        <family val="2"/>
      </rPr>
      <t xml:space="preserve">'. 
</t>
    </r>
  </si>
  <si>
    <r>
      <t xml:space="preserve">This document provides a comprehensive overview of our year-over-year performance across key Environmental, Social, and Governance (ESG) metrics. It is intended to be used in conjunction with our website, Annual Report, ESG Report, Climate Change Report, Tax Transparency and Economic Contributions Report (Tax Report). Additional data may be available upon request. If you have any questions or feedback on our sustainability performance data, our ESG report or any other related disclosures, please contact us at </t>
    </r>
    <r>
      <rPr>
        <sz val="10"/>
        <rFont val="Arial"/>
        <family val="2"/>
      </rPr>
      <t xml:space="preserve">info@fqml.com. </t>
    </r>
  </si>
  <si>
    <t>As part of our commitment to improving the accuracy and transparency of ESG reporting, ongoing refinements to our data collection processes, changes in methodology, updates to emission factors, or alignment with evolving industry reporting best practices may result in restatements of previously reported data. Any such restatements will be clearly identified and explained in accompanying footnotes where applicable.
Methodologies for reporting are updated when relevant, based on international frameworks (for example, emissions factors) or best practices for the metals and mining industry.</t>
  </si>
  <si>
    <t>Disclosure References</t>
  </si>
  <si>
    <t>Annual Reporting Suite</t>
  </si>
  <si>
    <t>Annual Report</t>
  </si>
  <si>
    <t>Link</t>
  </si>
  <si>
    <t>Environmental, Social and Governance Report</t>
  </si>
  <si>
    <t>Modern Slavery Report</t>
  </si>
  <si>
    <t>Climate Change Report</t>
  </si>
  <si>
    <t>Tax Transparency and Economic Contributions Report</t>
  </si>
  <si>
    <t>Annual Information Form</t>
  </si>
  <si>
    <t>Management Information Circular</t>
  </si>
  <si>
    <t>ESTMA Report</t>
  </si>
  <si>
    <t>Country-by-country Report</t>
  </si>
  <si>
    <t>Sustainability Governance</t>
  </si>
  <si>
    <t>Code of Conduct</t>
  </si>
  <si>
    <t>Human Rights Policy</t>
  </si>
  <si>
    <t>Environmental Policy</t>
  </si>
  <si>
    <t>Social Policy</t>
  </si>
  <si>
    <t>Approach to Tailing Storage Facilities</t>
  </si>
  <si>
    <t>CEO Statement of Tailing Storage Facilities</t>
  </si>
  <si>
    <t>Occupational Health &amp; Safety Policy</t>
  </si>
  <si>
    <t>Company Overview</t>
  </si>
  <si>
    <t>Name of Project</t>
  </si>
  <si>
    <t>Status</t>
  </si>
  <si>
    <t>Ownership Interest</t>
  </si>
  <si>
    <t>Country</t>
  </si>
  <si>
    <t>Primary</t>
  </si>
  <si>
    <t>Secondary</t>
  </si>
  <si>
    <t>Note</t>
  </si>
  <si>
    <t>Kansanshi</t>
  </si>
  <si>
    <t>Operational Assets</t>
  </si>
  <si>
    <t>Zambia</t>
  </si>
  <si>
    <t>Copper</t>
  </si>
  <si>
    <t>Gold</t>
  </si>
  <si>
    <t xml:space="preserve">Sentinel </t>
  </si>
  <si>
    <t>Enterprise</t>
  </si>
  <si>
    <t xml:space="preserve"> Nickel</t>
  </si>
  <si>
    <t>Commercial production declared June 1, 2024.</t>
  </si>
  <si>
    <t>Guelb Moghrein</t>
  </si>
  <si>
    <t>Mauritania</t>
  </si>
  <si>
    <t>Çayeli</t>
  </si>
  <si>
    <t>Türkiye</t>
  </si>
  <si>
    <t>Zinc</t>
  </si>
  <si>
    <t>Site sold in April 2026.</t>
  </si>
  <si>
    <t>Pyhäsalmi</t>
  </si>
  <si>
    <t>Finland</t>
  </si>
  <si>
    <t>Pyrite, Zinc</t>
  </si>
  <si>
    <t>Underground closed in 2022.</t>
  </si>
  <si>
    <t>Ravensthorpe</t>
  </si>
  <si>
    <t>Care and Maintenance</t>
  </si>
  <si>
    <t>Australia</t>
  </si>
  <si>
    <t>Nickel</t>
  </si>
  <si>
    <t>Cobalt</t>
  </si>
  <si>
    <t>Placed on care and maintenance on May 1, 2024.</t>
  </si>
  <si>
    <t>Las Cruces</t>
  </si>
  <si>
    <t>Spain</t>
  </si>
  <si>
    <t>Open-pit production ceased in June 2023. Site sale in progress.</t>
  </si>
  <si>
    <t>Cobre Panamá</t>
  </si>
  <si>
    <t xml:space="preserve">Preservation and Safe Management </t>
  </si>
  <si>
    <t>Panama</t>
  </si>
  <si>
    <t>Gold, silver,
molybdenum</t>
  </si>
  <si>
    <t>Placed on Preservation and Safe Management (P&amp;SM) after production halted in November 2023.</t>
  </si>
  <si>
    <t>Taca Taca</t>
  </si>
  <si>
    <t>Development and Exploration Projects</t>
  </si>
  <si>
    <t>Argentina</t>
  </si>
  <si>
    <t>Las Cruces Underground</t>
  </si>
  <si>
    <t>Site sale in progress.</t>
  </si>
  <si>
    <t>Haquira</t>
  </si>
  <si>
    <t>Peru</t>
  </si>
  <si>
    <t>La Granja</t>
  </si>
  <si>
    <t>Samatosum</t>
  </si>
  <si>
    <t>Closed Properties</t>
  </si>
  <si>
    <t>Canada</t>
  </si>
  <si>
    <t>Sturgeon Lake</t>
  </si>
  <si>
    <t>Winston Lake Mine</t>
  </si>
  <si>
    <t>Lac Short</t>
  </si>
  <si>
    <t>Millenbach</t>
  </si>
  <si>
    <t>Norbec</t>
  </si>
  <si>
    <t>Material Sustainability Topics for First Quantum Minerals Limited</t>
  </si>
  <si>
    <t>Topic</t>
  </si>
  <si>
    <t>Category</t>
  </si>
  <si>
    <t xml:space="preserve">GRI </t>
  </si>
  <si>
    <t>SASB Reference</t>
  </si>
  <si>
    <t>Environmental</t>
  </si>
  <si>
    <t>Air Quality</t>
  </si>
  <si>
    <t>305-7</t>
  </si>
  <si>
    <t>EM-MM-120a.1</t>
  </si>
  <si>
    <t>Biodiversity</t>
  </si>
  <si>
    <t>EM-MM-160a</t>
  </si>
  <si>
    <t>Closure/Remediation</t>
  </si>
  <si>
    <t>3-3, 306-3/306-4
306-3</t>
  </si>
  <si>
    <t>EM-MM-210b.1</t>
  </si>
  <si>
    <t>Greenhouse Gas Emissions</t>
  </si>
  <si>
    <t>EM-MM-110a.1</t>
  </si>
  <si>
    <t>Environmental Risk Management</t>
  </si>
  <si>
    <t>3-3, 307</t>
  </si>
  <si>
    <t>EM-MM-210a.3</t>
  </si>
  <si>
    <t>Legal and Regulatory Compliance</t>
  </si>
  <si>
    <t>2-27, 307</t>
  </si>
  <si>
    <t>EM-MM-210a.2</t>
  </si>
  <si>
    <t xml:space="preserve">Tailings </t>
  </si>
  <si>
    <t>3-3, 306</t>
  </si>
  <si>
    <t>EM-MM-150a.6, EM-MM-540a.1</t>
  </si>
  <si>
    <t>Waste Management</t>
  </si>
  <si>
    <t>EM-MM-150a.1</t>
  </si>
  <si>
    <t xml:space="preserve">Water </t>
  </si>
  <si>
    <t>EM-MM-140a.1</t>
  </si>
  <si>
    <t>Social</t>
  </si>
  <si>
    <t>Health and Safety</t>
  </si>
  <si>
    <t>EM-MM-320a.1</t>
  </si>
  <si>
    <t>Human Rights</t>
  </si>
  <si>
    <t>408, 409, 411, 412</t>
  </si>
  <si>
    <t>EM-MM-210a.1</t>
  </si>
  <si>
    <t>Inclusion and Diversity</t>
  </si>
  <si>
    <t>EM-MM-310b.1</t>
  </si>
  <si>
    <t>Labor Practices</t>
  </si>
  <si>
    <t>401, 402, 404</t>
  </si>
  <si>
    <t>EM-MM-310a.1</t>
  </si>
  <si>
    <t>Resettlement</t>
  </si>
  <si>
    <t>411, 413</t>
  </si>
  <si>
    <t>Social Performance Management</t>
  </si>
  <si>
    <t>EM-MM-210a.1, EM-MM-210b.1</t>
  </si>
  <si>
    <t>Supply Chain Management</t>
  </si>
  <si>
    <t>204, 308, 414</t>
  </si>
  <si>
    <t>Workforce Development</t>
  </si>
  <si>
    <t xml:space="preserve">EM-MM-310a.2
EM-MM-320a.1 </t>
  </si>
  <si>
    <t>Governance</t>
  </si>
  <si>
    <t>Board Governance</t>
  </si>
  <si>
    <t>2-12, 2-13, 2-14, 2-24, 3-3</t>
  </si>
  <si>
    <t>EM-MM-510a.1</t>
  </si>
  <si>
    <t>ESG Reporting</t>
  </si>
  <si>
    <t>2-2, 2-12, 2-13, 2-29, 3-1, 3-2, 3-3</t>
  </si>
  <si>
    <t>All general SASB guidance</t>
  </si>
  <si>
    <t>Executive Pay</t>
  </si>
  <si>
    <t>2-19, 2-20</t>
  </si>
  <si>
    <t>Air Quality Emissions</t>
  </si>
  <si>
    <t>GRI</t>
  </si>
  <si>
    <t>SASB</t>
  </si>
  <si>
    <t>UN SDG</t>
  </si>
  <si>
    <t>Goal 3: Good health and well-being</t>
  </si>
  <si>
    <t>Goal 12: Responsible consumption and production</t>
  </si>
  <si>
    <r>
      <t xml:space="preserve">Air Emissions in metric tonnes (t) </t>
    </r>
    <r>
      <rPr>
        <b/>
        <vertAlign val="superscript"/>
        <sz val="10"/>
        <color theme="0"/>
        <rFont val="Arial"/>
        <family val="2"/>
      </rPr>
      <t>1</t>
    </r>
  </si>
  <si>
    <t>Metric</t>
  </si>
  <si>
    <r>
      <t>Sulphur Oxides 
(SO</t>
    </r>
    <r>
      <rPr>
        <b/>
        <vertAlign val="subscript"/>
        <sz val="10"/>
        <rFont val="Arial"/>
        <family val="2"/>
      </rPr>
      <t>2</t>
    </r>
    <r>
      <rPr>
        <b/>
        <sz val="10"/>
        <rFont val="Arial"/>
        <family val="2"/>
      </rPr>
      <t>)</t>
    </r>
  </si>
  <si>
    <t>Other</t>
  </si>
  <si>
    <t>TOTAL</t>
  </si>
  <si>
    <r>
      <t>Nitrogen Oxides
(NO</t>
    </r>
    <r>
      <rPr>
        <b/>
        <vertAlign val="subscript"/>
        <sz val="10"/>
        <color theme="1"/>
        <rFont val="Arial"/>
        <family val="2"/>
      </rPr>
      <t>x</t>
    </r>
    <r>
      <rPr>
        <b/>
        <sz val="10"/>
        <color theme="1"/>
        <rFont val="Arial"/>
        <family val="2"/>
      </rPr>
      <t xml:space="preserve">) </t>
    </r>
  </si>
  <si>
    <t>Total Particulate Matter 
(TPM)</t>
  </si>
  <si>
    <r>
      <rPr>
        <i/>
        <vertAlign val="superscript"/>
        <sz val="9"/>
        <rFont val="Arial"/>
        <family val="2"/>
      </rPr>
      <t>1</t>
    </r>
    <r>
      <rPr>
        <i/>
        <sz val="9"/>
        <rFont val="Arial"/>
        <family val="2"/>
      </rPr>
      <t xml:space="preserve"> Our emissions are measured against international standards such as WHO air quality guidelines and local air quality regulations of our host countries. The air quality emissions presented are non-fugitive process emissions from pyrometallurgical and refining processes undertaken at our operations. The data presented in this section are the cumulative emissions.</t>
    </r>
  </si>
  <si>
    <t xml:space="preserve">3-3 </t>
  </si>
  <si>
    <t>Goal 15: Life on land</t>
  </si>
  <si>
    <t xml:space="preserve">Land Disturbance and Mining Concession in hectares (Ha) </t>
  </si>
  <si>
    <t>Total area under license</t>
  </si>
  <si>
    <r>
      <t>Cobre Panamá</t>
    </r>
    <r>
      <rPr>
        <vertAlign val="superscript"/>
        <sz val="10"/>
        <color theme="1"/>
        <rFont val="Arial"/>
        <family val="2"/>
      </rPr>
      <t>1</t>
    </r>
  </si>
  <si>
    <t>-</t>
  </si>
  <si>
    <t>Trident</t>
  </si>
  <si>
    <t>Total area disturbed to date</t>
  </si>
  <si>
    <t>Total area rehabilitated to date</t>
  </si>
  <si>
    <r>
      <rPr>
        <i/>
        <vertAlign val="superscript"/>
        <sz val="10"/>
        <color theme="1"/>
        <rFont val="Arial"/>
        <family val="2"/>
      </rPr>
      <t>1</t>
    </r>
    <r>
      <rPr>
        <i/>
        <sz val="10"/>
        <color theme="1"/>
        <rFont val="Arial"/>
        <family val="2"/>
      </rPr>
      <t>The above figures do not include Cobre Panamá in 2024 and 2025, following the ruling by the Supreme Court of Panama on the unconstitutionality of Law 406, the contract law approving the mining concession contract.</t>
    </r>
  </si>
  <si>
    <t>Biodiversity Action Plan (YES/NO)</t>
  </si>
  <si>
    <t>Biodiversity action plan in placed</t>
  </si>
  <si>
    <t>YES</t>
  </si>
  <si>
    <t xml:space="preserve">Trident </t>
  </si>
  <si>
    <t>IUCN Red List Species with Habitats in Areas of Influence - 2025 (#)</t>
  </si>
  <si>
    <t>IUCN Listed Species Status</t>
  </si>
  <si>
    <t>Location</t>
  </si>
  <si>
    <t>Critically Endangered</t>
  </si>
  <si>
    <t>Endangered</t>
  </si>
  <si>
    <t>Vulnerable</t>
  </si>
  <si>
    <t>Near Threatened</t>
  </si>
  <si>
    <t>Least Concern</t>
  </si>
  <si>
    <t>Filand</t>
  </si>
  <si>
    <t>Climate Change</t>
  </si>
  <si>
    <t>2-4 / 302-1 / 302-3</t>
  </si>
  <si>
    <t>EM-MM-110A.2</t>
  </si>
  <si>
    <t>Goal 6: Clean water and sanitation</t>
  </si>
  <si>
    <t>305-1 / 305-2 / 305-3</t>
  </si>
  <si>
    <t>EM-MM-130A.1</t>
  </si>
  <si>
    <t>Goal 7: Affordable and clean energy</t>
  </si>
  <si>
    <t>305-4 / 305-5</t>
  </si>
  <si>
    <t>Goal 9: Industry, innovation and infrastructure</t>
  </si>
  <si>
    <t>Goal 11: Sustainable cities and communities</t>
  </si>
  <si>
    <t>Goal 13: Climate action</t>
  </si>
  <si>
    <r>
      <t>Group Energy Consumption by Source in terajoules (TJ)</t>
    </r>
    <r>
      <rPr>
        <b/>
        <vertAlign val="superscript"/>
        <sz val="10"/>
        <color theme="0"/>
        <rFont val="Arial"/>
        <family val="2"/>
      </rPr>
      <t xml:space="preserve"> (1)</t>
    </r>
  </si>
  <si>
    <t>Energy Type</t>
  </si>
  <si>
    <r>
      <t>Electricity - renewable</t>
    </r>
    <r>
      <rPr>
        <vertAlign val="superscript"/>
        <sz val="10"/>
        <rFont val="Arial"/>
        <family val="2"/>
      </rPr>
      <t>(2)</t>
    </r>
  </si>
  <si>
    <t>Coal</t>
  </si>
  <si>
    <t>Diesel</t>
  </si>
  <si>
    <r>
      <t>Electricity - other sources</t>
    </r>
    <r>
      <rPr>
        <vertAlign val="superscript"/>
        <sz val="10"/>
        <rFont val="Arial"/>
        <family val="2"/>
      </rPr>
      <t>(3)</t>
    </r>
  </si>
  <si>
    <t>Sulphur</t>
  </si>
  <si>
    <r>
      <t>Other fuels</t>
    </r>
    <r>
      <rPr>
        <vertAlign val="superscript"/>
        <sz val="10"/>
        <rFont val="Arial"/>
        <family val="2"/>
      </rPr>
      <t>(4) (5)</t>
    </r>
  </si>
  <si>
    <r>
      <t>TOTAL</t>
    </r>
    <r>
      <rPr>
        <b/>
        <vertAlign val="superscript"/>
        <sz val="10"/>
        <color theme="1"/>
        <rFont val="Arial"/>
        <family val="2"/>
      </rPr>
      <t>(6)</t>
    </r>
  </si>
  <si>
    <r>
      <rPr>
        <i/>
        <vertAlign val="superscript"/>
        <sz val="10"/>
        <color theme="1"/>
        <rFont val="Arial"/>
        <family val="2"/>
      </rPr>
      <t>(1)</t>
    </r>
    <r>
      <rPr>
        <i/>
        <sz val="10"/>
        <color theme="1"/>
        <rFont val="Arial"/>
        <family val="2"/>
      </rPr>
      <t>Factors from "UK Government GHG Conversion Factors for Company Reporting" were used for all fuel to energy conversions.</t>
    </r>
  </si>
  <si>
    <r>
      <rPr>
        <i/>
        <vertAlign val="superscript"/>
        <sz val="10"/>
        <color theme="1"/>
        <rFont val="Arial"/>
        <family val="2"/>
      </rPr>
      <t>(2)</t>
    </r>
    <r>
      <rPr>
        <i/>
        <sz val="10"/>
        <color theme="1"/>
        <rFont val="Arial"/>
        <family val="2"/>
      </rPr>
      <t>The 2023 figure for Electricity - renewable sources was revised in 2024 reportingdue to updates at site-level data.</t>
    </r>
  </si>
  <si>
    <r>
      <rPr>
        <i/>
        <vertAlign val="superscript"/>
        <sz val="10"/>
        <color theme="1"/>
        <rFont val="Arial"/>
        <family val="2"/>
      </rPr>
      <t>(3)</t>
    </r>
    <r>
      <rPr>
        <i/>
        <sz val="10"/>
        <color theme="1"/>
        <rFont val="Arial"/>
        <family val="2"/>
      </rPr>
      <t>The 2023 figure for Electricity - other sources was revised in 2024 reporting due to updated electricity purchase data for Trident.</t>
    </r>
  </si>
  <si>
    <r>
      <rPr>
        <i/>
        <vertAlign val="superscript"/>
        <sz val="10"/>
        <color theme="1"/>
        <rFont val="Arial"/>
        <family val="2"/>
      </rPr>
      <t>(4)</t>
    </r>
    <r>
      <rPr>
        <i/>
        <sz val="10"/>
        <color theme="1"/>
        <rFont val="Arial"/>
        <family val="2"/>
      </rPr>
      <t>The 2023 figure for other fuels was restated in 2024 reporting due to a unit of measure correction for butane at Guelb Moghrein.</t>
    </r>
  </si>
  <si>
    <r>
      <rPr>
        <i/>
        <vertAlign val="superscript"/>
        <sz val="10"/>
        <color theme="1"/>
        <rFont val="Arial"/>
        <family val="2"/>
      </rPr>
      <t>(5)</t>
    </r>
    <r>
      <rPr>
        <i/>
        <sz val="10"/>
        <color theme="1"/>
        <rFont val="Arial"/>
        <family val="2"/>
      </rPr>
      <t xml:space="preserve"> Other fuels include fuel oil, natural gas, petrol, butane and wood pellets.</t>
    </r>
  </si>
  <si>
    <r>
      <rPr>
        <i/>
        <vertAlign val="superscript"/>
        <sz val="10"/>
        <color theme="1"/>
        <rFont val="Arial"/>
        <family val="2"/>
      </rPr>
      <t>(6)</t>
    </r>
    <r>
      <rPr>
        <i/>
        <sz val="10"/>
        <color theme="1"/>
        <rFont val="Arial"/>
        <family val="2"/>
      </rPr>
      <t xml:space="preserve"> None of the updated values resulted in significant increase (&gt;5%) to group total reported value.</t>
    </r>
  </si>
  <si>
    <r>
      <t>Energy Consumption by Source and by Site in terajoules (TJ)</t>
    </r>
    <r>
      <rPr>
        <b/>
        <vertAlign val="superscript"/>
        <sz val="10"/>
        <color theme="0"/>
        <rFont val="Arial"/>
        <family val="2"/>
      </rPr>
      <t>(1)</t>
    </r>
  </si>
  <si>
    <t>Source</t>
  </si>
  <si>
    <r>
      <t>Renewable electricity</t>
    </r>
    <r>
      <rPr>
        <b/>
        <vertAlign val="superscript"/>
        <sz val="10"/>
        <rFont val="Arial"/>
        <family val="2"/>
      </rPr>
      <t>(2)</t>
    </r>
  </si>
  <si>
    <t>Sentinel</t>
  </si>
  <si>
    <r>
      <t>TOTAL</t>
    </r>
    <r>
      <rPr>
        <b/>
        <vertAlign val="superscript"/>
        <sz val="10"/>
        <color theme="1"/>
        <rFont val="Arial"/>
        <family val="2"/>
      </rPr>
      <t>(4)</t>
    </r>
  </si>
  <si>
    <r>
      <t>Other electricity</t>
    </r>
    <r>
      <rPr>
        <b/>
        <vertAlign val="superscript"/>
        <sz val="10"/>
        <rFont val="Arial"/>
        <family val="2"/>
      </rPr>
      <t>(3)</t>
    </r>
  </si>
  <si>
    <t>Hydrocarbon fuel</t>
  </si>
  <si>
    <t>Suphur</t>
  </si>
  <si>
    <t>Other fuels</t>
  </si>
  <si>
    <r>
      <rPr>
        <i/>
        <vertAlign val="superscript"/>
        <sz val="10"/>
        <color theme="1"/>
        <rFont val="Arial"/>
        <family val="2"/>
      </rPr>
      <t>(1)</t>
    </r>
    <r>
      <rPr>
        <i/>
        <sz val="10"/>
        <color theme="1"/>
        <rFont val="Arial"/>
        <family val="2"/>
      </rPr>
      <t xml:space="preserve"> Energy consumption values by source and country were obtained from 2025 (or latest available) International Energy Agency (IEA) - World Energy Statistic (Energy-mix by country generation).</t>
    </r>
  </si>
  <si>
    <r>
      <rPr>
        <i/>
        <vertAlign val="superscript"/>
        <sz val="10"/>
        <color theme="1"/>
        <rFont val="Arial"/>
        <family val="2"/>
      </rPr>
      <t>(2)</t>
    </r>
    <r>
      <rPr>
        <i/>
        <sz val="10"/>
        <color theme="1"/>
        <rFont val="Arial"/>
        <family val="2"/>
      </rPr>
      <t xml:space="preserve">The 2023 calculation for Electricity - renewable sources was updated at Las Cruces, Cobre Panamá and Trident due to availability of most up to date data, as part of 2024 reporting. </t>
    </r>
  </si>
  <si>
    <r>
      <t>(3)</t>
    </r>
    <r>
      <rPr>
        <i/>
        <sz val="10"/>
        <color theme="1"/>
        <rFont val="Arial"/>
        <family val="2"/>
      </rPr>
      <t>The 2023 figure for other electricity was revised in 2024 reporting due to updated electricity purchase data for Trident.</t>
    </r>
  </si>
  <si>
    <r>
      <rPr>
        <i/>
        <vertAlign val="superscript"/>
        <sz val="10"/>
        <color theme="1"/>
        <rFont val="Arial"/>
        <family val="2"/>
      </rPr>
      <t>(4)</t>
    </r>
    <r>
      <rPr>
        <i/>
        <sz val="10"/>
        <color theme="1"/>
        <rFont val="Arial"/>
        <family val="2"/>
      </rPr>
      <t xml:space="preserve"> None of the updated values resulted in a significant increase (&gt;5%) to group total reported value.</t>
    </r>
  </si>
  <si>
    <r>
      <t xml:space="preserve">Purchased Group Electricity Consumption by Source in terajoules (TJ) </t>
    </r>
    <r>
      <rPr>
        <b/>
        <vertAlign val="superscript"/>
        <sz val="10"/>
        <color theme="0"/>
        <rFont val="Arial"/>
        <family val="2"/>
      </rPr>
      <t>(1) (2)</t>
    </r>
  </si>
  <si>
    <t>Hydro</t>
  </si>
  <si>
    <t>Natural gas</t>
  </si>
  <si>
    <t>Wind</t>
  </si>
  <si>
    <t>Solar</t>
  </si>
  <si>
    <t>Nuclear</t>
  </si>
  <si>
    <t>Oil</t>
  </si>
  <si>
    <t>Biofuels and waste</t>
  </si>
  <si>
    <t>Geothermal</t>
  </si>
  <si>
    <r>
      <t>TOTAL</t>
    </r>
    <r>
      <rPr>
        <b/>
        <vertAlign val="superscript"/>
        <sz val="10"/>
        <color theme="1"/>
        <rFont val="Arial"/>
        <family val="2"/>
      </rPr>
      <t>(3)</t>
    </r>
  </si>
  <si>
    <r>
      <rPr>
        <i/>
        <vertAlign val="superscript"/>
        <sz val="10"/>
        <color theme="1"/>
        <rFont val="Arial"/>
        <family val="2"/>
      </rPr>
      <t>(1)</t>
    </r>
    <r>
      <rPr>
        <i/>
        <sz val="10"/>
        <color theme="1"/>
        <rFont val="Arial"/>
        <family val="2"/>
      </rPr>
      <t xml:space="preserve"> Electricity generation values by source were obtained from 2025 (or latest available) International Energy Agency (IEA) - World Energy Statistic (Energy-mix by country generation) </t>
    </r>
  </si>
  <si>
    <r>
      <rPr>
        <i/>
        <vertAlign val="superscript"/>
        <sz val="10"/>
        <color theme="1"/>
        <rFont val="Arial"/>
        <family val="2"/>
      </rPr>
      <t>(2)</t>
    </r>
    <r>
      <rPr>
        <i/>
        <sz val="10"/>
        <color theme="1"/>
        <rFont val="Arial"/>
        <family val="2"/>
      </rPr>
      <t>The 2023 calculation for Purchased group electricity consumption by source was updated as a part of 2024 reporting due to roll-up from corrected energy consumption data at site-level.</t>
    </r>
  </si>
  <si>
    <r>
      <t xml:space="preserve">(3) </t>
    </r>
    <r>
      <rPr>
        <i/>
        <sz val="10"/>
        <color theme="1"/>
        <rFont val="Arial"/>
        <family val="2"/>
      </rPr>
      <t>None of the updated values resulted in significant increase (&gt;5%) to group total reported value.</t>
    </r>
  </si>
  <si>
    <r>
      <t>Greenhouse Gas (GHG) Emissions by Source/Category in kilotonne of CO2e equivalent (kt CO2e)</t>
    </r>
    <r>
      <rPr>
        <b/>
        <vertAlign val="superscript"/>
        <sz val="10"/>
        <color theme="0"/>
        <rFont val="Arial"/>
        <family val="2"/>
      </rPr>
      <t>(1)</t>
    </r>
  </si>
  <si>
    <t>Type</t>
  </si>
  <si>
    <t>Source/Category</t>
  </si>
  <si>
    <r>
      <t>2024</t>
    </r>
    <r>
      <rPr>
        <b/>
        <vertAlign val="superscript"/>
        <sz val="10"/>
        <rFont val="Arial"/>
        <family val="2"/>
      </rPr>
      <t>(4)</t>
    </r>
  </si>
  <si>
    <r>
      <t>2023</t>
    </r>
    <r>
      <rPr>
        <b/>
        <vertAlign val="superscript"/>
        <sz val="10"/>
        <rFont val="Arial"/>
        <family val="2"/>
      </rPr>
      <t>(2,3)</t>
    </r>
  </si>
  <si>
    <r>
      <t>Scope 1</t>
    </r>
    <r>
      <rPr>
        <b/>
        <vertAlign val="superscript"/>
        <sz val="10"/>
        <rFont val="Arial"/>
        <family val="2"/>
      </rPr>
      <t/>
    </r>
  </si>
  <si>
    <t>Fuel</t>
  </si>
  <si>
    <t>Ore leaching</t>
  </si>
  <si>
    <r>
      <t>Other</t>
    </r>
    <r>
      <rPr>
        <vertAlign val="superscript"/>
        <sz val="10"/>
        <rFont val="Arial"/>
        <family val="2"/>
      </rPr>
      <t>(2)</t>
    </r>
  </si>
  <si>
    <r>
      <t>TOTAL</t>
    </r>
    <r>
      <rPr>
        <b/>
        <vertAlign val="superscript"/>
        <sz val="10"/>
        <color theme="1"/>
        <rFont val="Arial"/>
        <family val="2"/>
      </rPr>
      <t>(5)</t>
    </r>
  </si>
  <si>
    <t>Scope 2</t>
  </si>
  <si>
    <r>
      <t>Electricity</t>
    </r>
    <r>
      <rPr>
        <b/>
        <vertAlign val="superscript"/>
        <sz val="10"/>
        <color theme="1"/>
        <rFont val="Arial"/>
        <family val="2"/>
      </rPr>
      <t>(3)</t>
    </r>
  </si>
  <si>
    <t>Scope 1 + 2</t>
  </si>
  <si>
    <t>Scope 3</t>
  </si>
  <si>
    <t>Purchased goods, services and capital goods</t>
  </si>
  <si>
    <r>
      <t>Fuel and energy</t>
    </r>
    <r>
      <rPr>
        <vertAlign val="superscript"/>
        <sz val="10"/>
        <rFont val="Arial"/>
        <family val="2"/>
      </rPr>
      <t>(4)</t>
    </r>
  </si>
  <si>
    <t>Downstream transportation and distribution</t>
  </si>
  <si>
    <t>Processing of sold products</t>
  </si>
  <si>
    <r>
      <rPr>
        <i/>
        <vertAlign val="superscript"/>
        <sz val="10"/>
        <color theme="1"/>
        <rFont val="Arial"/>
        <family val="2"/>
      </rPr>
      <t>(1)</t>
    </r>
    <r>
      <rPr>
        <i/>
        <sz val="10"/>
        <color theme="1"/>
        <rFont val="Arial"/>
        <family val="2"/>
      </rPr>
      <t xml:space="preserve"> All our carbon emissions are calculated in accordance with the Greenhouse Gas Protocol:  A Corporate Accounting and Reporting Standard (WRI, WBCSD, 2001).</t>
    </r>
  </si>
  <si>
    <r>
      <rPr>
        <i/>
        <vertAlign val="superscript"/>
        <sz val="10"/>
        <color theme="1"/>
        <rFont val="Arial"/>
        <family val="2"/>
      </rPr>
      <t>(2)</t>
    </r>
    <r>
      <rPr>
        <i/>
        <sz val="10"/>
        <color theme="1"/>
        <rFont val="Arial"/>
        <family val="2"/>
      </rPr>
      <t xml:space="preserve"> Scope 1 GHG emissions for 2023- other fuels has been revised as a part of 2024 reporting due to a unit of measure correction for butane at Guelb Moghrein.</t>
    </r>
  </si>
  <si>
    <r>
      <t xml:space="preserve">(3) </t>
    </r>
    <r>
      <rPr>
        <i/>
        <sz val="10"/>
        <color theme="1"/>
        <rFont val="Arial"/>
        <family val="2"/>
      </rPr>
      <t>Scope 2 GHG emissions for 2023 have been revised due to updated electricity purchase data for Trident.</t>
    </r>
  </si>
  <si>
    <r>
      <t xml:space="preserve">(4) </t>
    </r>
    <r>
      <rPr>
        <i/>
        <sz val="10"/>
        <color theme="1"/>
        <rFont val="Arial"/>
        <family val="2"/>
      </rPr>
      <t>2024 category 3 - fuel and energy emissions have been updated to reflect a refinement in calculation methodology applied in the current reporting year.</t>
    </r>
  </si>
  <si>
    <r>
      <t xml:space="preserve">(5) </t>
    </r>
    <r>
      <rPr>
        <i/>
        <sz val="10"/>
        <color theme="1"/>
        <rFont val="Arial"/>
        <family val="2"/>
      </rPr>
      <t>None of the updated values resulted in significant increase (&gt;5%) to group total reported value.</t>
    </r>
  </si>
  <si>
    <r>
      <t>Greenhouse Gas (GHG) Emissions by Site in kilotonnes of CO2e equivalent (kt CO2e)</t>
    </r>
    <r>
      <rPr>
        <b/>
        <vertAlign val="superscript"/>
        <sz val="10"/>
        <color theme="0"/>
        <rFont val="Arial"/>
        <family val="2"/>
      </rPr>
      <t>(1)</t>
    </r>
  </si>
  <si>
    <r>
      <t>Scope 1</t>
    </r>
    <r>
      <rPr>
        <b/>
        <vertAlign val="superscript"/>
        <sz val="10"/>
        <rFont val="Arial"/>
        <family val="2"/>
      </rPr>
      <t>(2)</t>
    </r>
  </si>
  <si>
    <r>
      <t>Scope 2</t>
    </r>
    <r>
      <rPr>
        <b/>
        <vertAlign val="superscript"/>
        <sz val="10"/>
        <rFont val="Arial"/>
        <family val="2"/>
      </rPr>
      <t>(3)</t>
    </r>
  </si>
  <si>
    <r>
      <t>Scope 3</t>
    </r>
    <r>
      <rPr>
        <b/>
        <vertAlign val="superscript"/>
        <sz val="10"/>
        <rFont val="Arial"/>
        <family val="2"/>
      </rPr>
      <t>(4)</t>
    </r>
  </si>
  <si>
    <r>
      <t>Greenhouse Gas (GHG) Intensity by Site in Tonnes CO2e/tonne Cu-eq</t>
    </r>
    <r>
      <rPr>
        <b/>
        <vertAlign val="superscript"/>
        <sz val="10"/>
        <color theme="0"/>
        <rFont val="Arial"/>
        <family val="2"/>
      </rPr>
      <t>(3)</t>
    </r>
    <r>
      <rPr>
        <b/>
        <sz val="10"/>
        <color theme="0"/>
        <rFont val="Arial"/>
        <family val="2"/>
      </rPr>
      <t xml:space="preserve"> - COPPER</t>
    </r>
    <r>
      <rPr>
        <b/>
        <vertAlign val="superscript"/>
        <sz val="10"/>
        <color theme="0"/>
        <rFont val="Arial"/>
        <family val="2"/>
      </rPr>
      <t xml:space="preserve">(1) (2) </t>
    </r>
  </si>
  <si>
    <t>Scope 1 - Group Cu</t>
  </si>
  <si>
    <t>Scope 2 - Group Cu</t>
  </si>
  <si>
    <r>
      <t>Scope 3 - Group Cu</t>
    </r>
    <r>
      <rPr>
        <b/>
        <vertAlign val="superscript"/>
        <sz val="10"/>
        <rFont val="Arial"/>
        <family val="2"/>
      </rPr>
      <t>(4)</t>
    </r>
  </si>
  <si>
    <t>Group Cu GHG Intensity</t>
  </si>
  <si>
    <t>TOTAL (Scope 1,2,3)</t>
  </si>
  <si>
    <r>
      <rPr>
        <i/>
        <vertAlign val="superscript"/>
        <sz val="10"/>
        <color theme="1"/>
        <rFont val="Arial"/>
        <family val="2"/>
      </rPr>
      <t>(1)</t>
    </r>
    <r>
      <rPr>
        <i/>
        <sz val="10"/>
        <color theme="1"/>
        <rFont val="Arial"/>
        <family val="2"/>
      </rPr>
      <t xml:space="preserve"> Emissions intensity group total calculation includes only operations with copper production in 2025.</t>
    </r>
  </si>
  <si>
    <r>
      <rPr>
        <i/>
        <vertAlign val="superscript"/>
        <sz val="10"/>
        <color theme="1"/>
        <rFont val="Arial"/>
        <family val="2"/>
      </rPr>
      <t>(2)</t>
    </r>
    <r>
      <rPr>
        <i/>
        <sz val="10"/>
        <color theme="1"/>
        <rFont val="Arial"/>
        <family val="2"/>
      </rPr>
      <t xml:space="preserve"> Emission intensities for Scope 1, 2 and 3 were calculated by dividing the respective GHG emissions (in KT of CO2e) by the production output (in tonnes of copper equivalent).</t>
    </r>
  </si>
  <si>
    <r>
      <rPr>
        <i/>
        <vertAlign val="superscript"/>
        <sz val="10"/>
        <color theme="1"/>
        <rFont val="Arial"/>
        <family val="2"/>
      </rPr>
      <t>(3)</t>
    </r>
    <r>
      <rPr>
        <i/>
        <sz val="10"/>
        <color theme="1"/>
        <rFont val="Arial"/>
        <family val="2"/>
      </rPr>
      <t xml:space="preserve"> Cu-eq: All non copper by-product commodities were scaled by the number of equivalent units of copper they represent in value.</t>
    </r>
  </si>
  <si>
    <r>
      <t xml:space="preserve">Greenhouse Gas (GHG) Intensity by Site in Tonnes CO2e/tonne Ni-eq - NICKEL </t>
    </r>
    <r>
      <rPr>
        <b/>
        <vertAlign val="superscript"/>
        <sz val="10"/>
        <color theme="0"/>
        <rFont val="Arial"/>
        <family val="2"/>
      </rPr>
      <t>(1) (2) (3)</t>
    </r>
  </si>
  <si>
    <t>Scope 1 - Group Ni</t>
  </si>
  <si>
    <t>Scope 2 - Group Ni</t>
  </si>
  <si>
    <t>Scope 3 - Group Ni</t>
  </si>
  <si>
    <t>Group Ni GHG Intensity</t>
  </si>
  <si>
    <r>
      <rPr>
        <i/>
        <vertAlign val="superscript"/>
        <sz val="10"/>
        <color theme="1"/>
        <rFont val="Arial"/>
        <family val="2"/>
      </rPr>
      <t>(1)</t>
    </r>
    <r>
      <rPr>
        <i/>
        <sz val="10"/>
        <color theme="1"/>
        <rFont val="Arial"/>
        <family val="2"/>
      </rPr>
      <t xml:space="preserve"> Emissions intensity group total calculation includes only operations with actual production in 2025.</t>
    </r>
  </si>
  <si>
    <r>
      <rPr>
        <i/>
        <vertAlign val="superscript"/>
        <sz val="10"/>
        <color theme="1"/>
        <rFont val="Arial"/>
        <family val="2"/>
      </rPr>
      <t>(2)</t>
    </r>
    <r>
      <rPr>
        <i/>
        <sz val="10"/>
        <color theme="1"/>
        <rFont val="Arial"/>
        <family val="2"/>
      </rPr>
      <t xml:space="preserve"> Nickel emissions and energy intensity for 2024 and 2025 relates solely to the Enterprise operation while Ravensthorpe remains under a state of care and maintenance.</t>
    </r>
  </si>
  <si>
    <r>
      <rPr>
        <i/>
        <vertAlign val="superscript"/>
        <sz val="10"/>
        <color theme="1"/>
        <rFont val="Arial"/>
        <family val="2"/>
      </rPr>
      <t>(3)</t>
    </r>
    <r>
      <rPr>
        <i/>
        <sz val="10"/>
        <color theme="1"/>
        <rFont val="Arial"/>
        <family val="2"/>
      </rPr>
      <t xml:space="preserve"> Emission intensities for Scope 1, 2 and 3 were calculated by dividing the respective GHG emissions (in KT of CO2e) by the production output (in tonnes of copper equivalent).</t>
    </r>
  </si>
  <si>
    <r>
      <t xml:space="preserve">Energy Intensity by Site in GJ/Tonne Cu-eq </t>
    </r>
    <r>
      <rPr>
        <b/>
        <vertAlign val="superscript"/>
        <sz val="10"/>
        <color theme="0"/>
        <rFont val="Arial"/>
        <family val="2"/>
      </rPr>
      <t>(1)</t>
    </r>
  </si>
  <si>
    <t>Group Cu</t>
  </si>
  <si>
    <r>
      <t>Group Ni</t>
    </r>
    <r>
      <rPr>
        <b/>
        <vertAlign val="superscript"/>
        <sz val="10"/>
        <rFont val="Arial"/>
        <family val="2"/>
      </rPr>
      <t>(2)</t>
    </r>
  </si>
  <si>
    <r>
      <rPr>
        <i/>
        <vertAlign val="superscript"/>
        <sz val="10"/>
        <color theme="1"/>
        <rFont val="Arial"/>
        <family val="2"/>
      </rPr>
      <t>(1)</t>
    </r>
    <r>
      <rPr>
        <i/>
        <sz val="10"/>
        <color theme="1"/>
        <rFont val="Arial"/>
        <family val="2"/>
      </rPr>
      <t xml:space="preserve"> Energy intensity was calculated by dividing the respective energy consumption (in GJ) by the production output (in tonnes of copper equivalent)</t>
    </r>
  </si>
  <si>
    <r>
      <rPr>
        <i/>
        <vertAlign val="superscript"/>
        <sz val="10"/>
        <color theme="1"/>
        <rFont val="Arial"/>
        <family val="2"/>
      </rPr>
      <t>(2)</t>
    </r>
    <r>
      <rPr>
        <i/>
        <sz val="10"/>
        <color theme="1"/>
        <rFont val="Arial"/>
        <family val="2"/>
      </rPr>
      <t xml:space="preserve"> Data for Ravensthorpe and Enterprise are not included on a copper equivalent basis as nickel is the primary product.</t>
    </r>
  </si>
  <si>
    <t>Environmental Compliance</t>
  </si>
  <si>
    <t>3-3</t>
  </si>
  <si>
    <t>Fines (US$)</t>
  </si>
  <si>
    <t>None</t>
  </si>
  <si>
    <r>
      <t>Other</t>
    </r>
    <r>
      <rPr>
        <vertAlign val="superscript"/>
        <sz val="10"/>
        <rFont val="Arial"/>
        <family val="2"/>
      </rPr>
      <t>(1)</t>
    </r>
  </si>
  <si>
    <t>Notices of Violation (#)</t>
  </si>
  <si>
    <r>
      <t>1</t>
    </r>
    <r>
      <rPr>
        <vertAlign val="superscript"/>
        <sz val="10"/>
        <rFont val="Arial"/>
        <family val="2"/>
      </rPr>
      <t>(3)</t>
    </r>
  </si>
  <si>
    <r>
      <t>1</t>
    </r>
    <r>
      <rPr>
        <vertAlign val="superscript"/>
        <sz val="10"/>
        <rFont val="Arial"/>
        <family val="2"/>
      </rPr>
      <t>(4)</t>
    </r>
  </si>
  <si>
    <r>
      <rPr>
        <vertAlign val="superscript"/>
        <sz val="10"/>
        <color theme="1"/>
        <rFont val="Arial"/>
        <family val="2"/>
      </rPr>
      <t>(3)</t>
    </r>
    <r>
      <rPr>
        <sz val="10"/>
        <color theme="1"/>
        <rFont val="Arial"/>
        <family val="2"/>
      </rPr>
      <t xml:space="preserve"> A discrepancy between the declared capacity report and blasting records was identified. Updated documents were submitted to the Provincial Directorate as part of the environmental permit renewal, which has now been approved. No actual environmental impact occurred.</t>
    </r>
  </si>
  <si>
    <r>
      <rPr>
        <vertAlign val="superscript"/>
        <sz val="10"/>
        <color theme="1"/>
        <rFont val="Arial"/>
        <family val="2"/>
      </rPr>
      <t>(4)</t>
    </r>
    <r>
      <rPr>
        <sz val="10"/>
        <color theme="1"/>
        <rFont val="Arial"/>
        <family val="2"/>
      </rPr>
      <t xml:space="preserve"> The Notice of Violation primarily relates to P&amp;SM critical infrastructure (including the TMF tunnel extension, under ESIA modification), with other matters reflecting prior items, operational suspension conditions, or regulatory interpretation.</t>
    </r>
  </si>
  <si>
    <r>
      <t>Significant Environmental Incidents (#)</t>
    </r>
    <r>
      <rPr>
        <b/>
        <vertAlign val="superscript"/>
        <sz val="10"/>
        <color theme="0"/>
        <rFont val="Arial"/>
        <family val="2"/>
      </rPr>
      <t>(2)</t>
    </r>
  </si>
  <si>
    <r>
      <rPr>
        <i/>
        <vertAlign val="superscript"/>
        <sz val="10"/>
        <rFont val="Arial"/>
        <family val="2"/>
      </rPr>
      <t>(1)</t>
    </r>
    <r>
      <rPr>
        <i/>
        <sz val="10"/>
        <rFont val="Arial"/>
        <family val="2"/>
      </rPr>
      <t xml:space="preserve"> 'Other' includes closed properties, exploration and development and exploration projects.</t>
    </r>
  </si>
  <si>
    <r>
      <rPr>
        <i/>
        <vertAlign val="superscript"/>
        <sz val="10"/>
        <rFont val="Arial"/>
        <family val="2"/>
      </rPr>
      <t xml:space="preserve">(2) </t>
    </r>
    <r>
      <rPr>
        <i/>
        <sz val="10"/>
        <rFont val="Arial"/>
        <family val="2"/>
      </rPr>
      <t>The Company determines significant where the impact is reversible only with significant remediation and damage persists over a long-term period (&gt; 1 year).</t>
    </r>
  </si>
  <si>
    <t>Water</t>
  </si>
  <si>
    <t>303-1 / 303-3</t>
  </si>
  <si>
    <t>EM-MM-140A.1</t>
  </si>
  <si>
    <t>303-4 / 303-5</t>
  </si>
  <si>
    <r>
      <t>Water Metrics by Source and Destination in Megalitres (ML)</t>
    </r>
    <r>
      <rPr>
        <b/>
        <vertAlign val="superscript"/>
        <sz val="10"/>
        <color theme="0"/>
        <rFont val="Arial"/>
        <family val="2"/>
      </rPr>
      <t>(1)</t>
    </r>
  </si>
  <si>
    <t>Source/Destination</t>
  </si>
  <si>
    <t>Detail</t>
  </si>
  <si>
    <t>Operational water withdrawal</t>
  </si>
  <si>
    <t>Fresh Surface</t>
  </si>
  <si>
    <t>Precipitation and run-off</t>
  </si>
  <si>
    <t>Rivers and Creeks</t>
  </si>
  <si>
    <t>External surface water storage</t>
  </si>
  <si>
    <t>Groundwater</t>
  </si>
  <si>
    <t>Aquifer interception</t>
  </si>
  <si>
    <t>Borefields</t>
  </si>
  <si>
    <t>Entrainment</t>
  </si>
  <si>
    <t>Sea Water</t>
  </si>
  <si>
    <t>Ravensthorpe process water</t>
  </si>
  <si>
    <t>Municipal water and other industrial users</t>
  </si>
  <si>
    <t>Contract/Municipal</t>
  </si>
  <si>
    <t>Waste water</t>
  </si>
  <si>
    <t>TOTAL OPERATIONAL WATER WITHDRAWAL</t>
  </si>
  <si>
    <t>Operational water   discharge</t>
  </si>
  <si>
    <t>Environmental flows</t>
  </si>
  <si>
    <t>Seepage</t>
  </si>
  <si>
    <t>Discharge to estuary</t>
  </si>
  <si>
    <t>Discharge to ocean</t>
  </si>
  <si>
    <r>
      <t>Operational Water Consumption</t>
    </r>
    <r>
      <rPr>
        <vertAlign val="superscript"/>
        <sz val="10"/>
        <color theme="1"/>
        <rFont val="Arial"/>
        <family val="2"/>
      </rPr>
      <t>(2)</t>
    </r>
  </si>
  <si>
    <t>TOTAL OPERATIONAL WATER DISCHARGE</t>
  </si>
  <si>
    <t>Other metrics</t>
  </si>
  <si>
    <t>Water reused (%)</t>
  </si>
  <si>
    <t>Percentage of water sourced from regions with Medium Baseline Water Stress (%)</t>
  </si>
  <si>
    <t>Percentage of water sourced from regions with High or Extremely High Baseline Water Stress (%)</t>
  </si>
  <si>
    <r>
      <t>Withdrawal sea water for cooling the Cobre Panamá power station not used on mining activities (ML)</t>
    </r>
    <r>
      <rPr>
        <vertAlign val="superscript"/>
        <sz val="10"/>
        <color theme="1"/>
        <rFont val="Arial"/>
        <family val="2"/>
      </rPr>
      <t>(3)</t>
    </r>
  </si>
  <si>
    <r>
      <t>Discharge sea water for cooling the Cobre Panamá power station not used on mining activities (ML)</t>
    </r>
    <r>
      <rPr>
        <vertAlign val="superscript"/>
        <sz val="10"/>
        <color theme="1"/>
        <rFont val="Arial"/>
        <family val="2"/>
      </rPr>
      <t>(3)</t>
    </r>
  </si>
  <si>
    <r>
      <rPr>
        <i/>
        <vertAlign val="superscript"/>
        <sz val="10"/>
        <color theme="1"/>
        <rFont val="Arial"/>
        <family val="2"/>
      </rPr>
      <t>(1)</t>
    </r>
    <r>
      <rPr>
        <i/>
        <sz val="10"/>
        <color theme="1"/>
        <rFont val="Arial"/>
        <family val="2"/>
      </rPr>
      <t xml:space="preserve"> First Quantum has chosen to align our water usage reporting to the ICMM’s Water Reporting Good Practice Guide, 2nd Edition. All definitions and categories have therefore been aligned with the requirements and specifications of this Guide.
</t>
    </r>
  </si>
  <si>
    <r>
      <rPr>
        <i/>
        <vertAlign val="superscript"/>
        <sz val="10"/>
        <color theme="1"/>
        <rFont val="Arial"/>
        <family val="2"/>
      </rPr>
      <t>(2)</t>
    </r>
    <r>
      <rPr>
        <i/>
        <sz val="10"/>
        <color theme="1"/>
        <rFont val="Arial"/>
        <family val="2"/>
      </rPr>
      <t xml:space="preserve"> Water not released back to surface water, groundwater, seawater or a third party. Includes evaporation, entrainment and task loss.</t>
    </r>
  </si>
  <si>
    <r>
      <rPr>
        <i/>
        <vertAlign val="superscript"/>
        <sz val="10"/>
        <color theme="1"/>
        <rFont val="Arial"/>
        <family val="2"/>
      </rPr>
      <t>(3)</t>
    </r>
    <r>
      <rPr>
        <i/>
        <sz val="10"/>
        <color theme="1"/>
        <rFont val="Arial"/>
        <family val="2"/>
      </rPr>
      <t xml:space="preserve"> During 2024 and until November 2025, the Cobre Panamá power station was in Preservation and Safe Management and non-operational. The reported seawater withdrawal and discharge volumes were not used for conventional power generation cooling but rather to support the cooling of essential auxiliary equipment. This cooling process helped ensure the integrity and safety of the facility during its non-operational status.</t>
    </r>
  </si>
  <si>
    <r>
      <t>Water Metrics by Source/Destination and by Site in Megalitres (ML)</t>
    </r>
    <r>
      <rPr>
        <b/>
        <vertAlign val="superscript"/>
        <sz val="10"/>
        <color theme="0"/>
        <rFont val="Arial"/>
        <family val="2"/>
      </rPr>
      <t>(1)</t>
    </r>
  </si>
  <si>
    <t xml:space="preserve">Name of Project </t>
  </si>
  <si>
    <t>Water withdrawal</t>
  </si>
  <si>
    <r>
      <t>Cobre Panamá</t>
    </r>
    <r>
      <rPr>
        <vertAlign val="superscript"/>
        <sz val="10"/>
        <rFont val="Arial"/>
        <family val="2"/>
      </rPr>
      <t>(4)</t>
    </r>
  </si>
  <si>
    <t xml:space="preserve">Sea Water </t>
  </si>
  <si>
    <r>
      <t>Cobre Panamá</t>
    </r>
    <r>
      <rPr>
        <vertAlign val="superscript"/>
        <sz val="10"/>
        <color theme="1"/>
        <rFont val="Arial"/>
        <family val="2"/>
      </rPr>
      <t>(2)</t>
    </r>
  </si>
  <si>
    <t>Water Discharge</t>
  </si>
  <si>
    <r>
      <t>Operational Water Consumption</t>
    </r>
    <r>
      <rPr>
        <i/>
        <vertAlign val="superscript"/>
        <sz val="10"/>
        <rFont val="Arial"/>
        <family val="2"/>
      </rPr>
      <t>(3)</t>
    </r>
  </si>
  <si>
    <r>
      <rPr>
        <i/>
        <vertAlign val="superscript"/>
        <sz val="10"/>
        <color theme="1"/>
        <rFont val="Arial"/>
        <family val="2"/>
      </rPr>
      <t xml:space="preserve">(1) </t>
    </r>
    <r>
      <rPr>
        <i/>
        <sz val="10"/>
        <color theme="1"/>
        <rFont val="Arial"/>
        <family val="2"/>
      </rPr>
      <t xml:space="preserve">First Quantum has chosen to align our water usage reporting to the ICMM’s Water Reporting Good Practice Guide, 2nd Edition. All definitions and categories have therefore been aligned with the requirements and specifications of this Guide.
</t>
    </r>
  </si>
  <si>
    <r>
      <rPr>
        <i/>
        <vertAlign val="superscript"/>
        <sz val="10"/>
        <color theme="1"/>
        <rFont val="Arial"/>
        <family val="2"/>
      </rPr>
      <t>(2)</t>
    </r>
    <r>
      <rPr>
        <i/>
        <sz val="10"/>
        <color theme="1"/>
        <rFont val="Arial"/>
        <family val="2"/>
      </rPr>
      <t xml:space="preserve"> During 2024 and until November 2025, the Cobre Panamá power station was in Preservation and Safe Management and non-operational. The reported seawater withdrawal and discharge volumes were not used for conventional power generation cooling but rather to support the cooling of essential auxiliary equipment. This cooling process helped ensure the integrity and safety of the facility during its non-operational status.</t>
    </r>
  </si>
  <si>
    <r>
      <rPr>
        <i/>
        <vertAlign val="superscript"/>
        <sz val="10"/>
        <color theme="1"/>
        <rFont val="Arial"/>
        <family val="2"/>
      </rPr>
      <t>(3)</t>
    </r>
    <r>
      <rPr>
        <i/>
        <sz val="10"/>
        <color theme="1"/>
        <rFont val="Arial"/>
        <family val="2"/>
      </rPr>
      <t xml:space="preserve"> Water not released back to surface water, groundwater, seawater or a third party. Includes evaporation, entrainment and task loss.</t>
    </r>
  </si>
  <si>
    <r>
      <rPr>
        <i/>
        <vertAlign val="superscript"/>
        <sz val="10"/>
        <color theme="1"/>
        <rFont val="Arial"/>
        <family val="2"/>
      </rPr>
      <t>(4)</t>
    </r>
    <r>
      <rPr>
        <i/>
        <sz val="10"/>
        <color theme="1"/>
        <rFont val="Arial"/>
        <family val="2"/>
      </rPr>
      <t xml:space="preserve">Fresh water withdrawal in Cobre Panamá refers exclusively to rainwater collected at the tailings management facility and mining installations. </t>
    </r>
  </si>
  <si>
    <t xml:space="preserve">306-3 / 306-4 </t>
  </si>
  <si>
    <t>EM-MM-150A.4, EM-MM-150A.5, EM-MM-150A.6, EM-MM-150A.7, EM-MM-150A.8</t>
  </si>
  <si>
    <t>Goal 8: Decent work and economic growth</t>
  </si>
  <si>
    <t>306-5</t>
  </si>
  <si>
    <t xml:space="preserve">Gial 11: Sustainable cities and communities </t>
  </si>
  <si>
    <r>
      <t>Mining Waste Generated in metric tonnes (t)</t>
    </r>
    <r>
      <rPr>
        <b/>
        <vertAlign val="superscript"/>
        <sz val="10"/>
        <color theme="0"/>
        <rFont val="Arial"/>
        <family val="2"/>
      </rPr>
      <t>(1)</t>
    </r>
  </si>
  <si>
    <t>Waste Description</t>
  </si>
  <si>
    <t>Waste Detail</t>
  </si>
  <si>
    <t>Mining Waste (000s)</t>
  </si>
  <si>
    <t>Waste rock generated</t>
  </si>
  <si>
    <t>Solid tailings produced</t>
  </si>
  <si>
    <r>
      <t>Other mining waste</t>
    </r>
    <r>
      <rPr>
        <vertAlign val="superscript"/>
        <sz val="10"/>
        <rFont val="Arial"/>
        <family val="2"/>
      </rPr>
      <t>(2)</t>
    </r>
  </si>
  <si>
    <r>
      <rPr>
        <i/>
        <vertAlign val="superscript"/>
        <sz val="10"/>
        <color theme="1"/>
        <rFont val="Arial"/>
        <family val="2"/>
      </rPr>
      <t>(1)</t>
    </r>
    <r>
      <rPr>
        <i/>
        <sz val="10"/>
        <color theme="1"/>
        <rFont val="Arial"/>
        <family val="2"/>
      </rPr>
      <t>All waste is managed in compliance with national regulations, site-specific permits, and applicable international protocols. All waste is measured by our in-house teams on site.</t>
    </r>
  </si>
  <si>
    <r>
      <rPr>
        <i/>
        <vertAlign val="superscript"/>
        <sz val="10"/>
        <color theme="1"/>
        <rFont val="Arial"/>
        <family val="2"/>
      </rPr>
      <t>(2)</t>
    </r>
    <r>
      <rPr>
        <i/>
        <sz val="10"/>
        <color theme="1"/>
        <rFont val="Arial"/>
        <family val="2"/>
      </rPr>
      <t>Other mining waste includes overburden, slag, waste treatment solids and beneficiation rejects</t>
    </r>
  </si>
  <si>
    <r>
      <t>Type of Waste and Disposal Method in metric tonnes (t)</t>
    </r>
    <r>
      <rPr>
        <b/>
        <vertAlign val="superscript"/>
        <sz val="10"/>
        <color theme="0"/>
        <rFont val="Arial"/>
        <family val="2"/>
      </rPr>
      <t>(1)</t>
    </r>
  </si>
  <si>
    <t>Waste</t>
  </si>
  <si>
    <t>Disposal Method</t>
  </si>
  <si>
    <t>Hazardous Waste</t>
  </si>
  <si>
    <t>Stored</t>
  </si>
  <si>
    <t>Incineration</t>
  </si>
  <si>
    <t>Reuse</t>
  </si>
  <si>
    <t>Landfill on site</t>
  </si>
  <si>
    <t>Landfill off site</t>
  </si>
  <si>
    <t>Composting/Bioremediation</t>
  </si>
  <si>
    <t>Non-hazardous Waste</t>
  </si>
  <si>
    <t>Non-hazardous waste recycled (%)</t>
  </si>
  <si>
    <t>Hazardous waste recycled (%)</t>
  </si>
  <si>
    <t>Hazardous and non-hazardous waste recycled (%)</t>
  </si>
  <si>
    <t>Hazardous and non-hazardous waste incinerated (%)</t>
  </si>
  <si>
    <t>Hazardous and non-hazardous waste landfilled (%)</t>
  </si>
  <si>
    <r>
      <t>Type of Waste by Site in metric tonnes (t)</t>
    </r>
    <r>
      <rPr>
        <b/>
        <vertAlign val="superscript"/>
        <sz val="10"/>
        <color theme="0"/>
        <rFont val="Arial"/>
        <family val="2"/>
      </rPr>
      <t>(1)</t>
    </r>
  </si>
  <si>
    <t>Waste Type</t>
  </si>
  <si>
    <t>3-3 / 403-1 / 403-2 / 403-3 / 403-5 / 403-6 / 403-8 / 403-9</t>
  </si>
  <si>
    <t>EM-MM-320A.1</t>
  </si>
  <si>
    <t xml:space="preserve">Health and Safety Performance </t>
  </si>
  <si>
    <t>Workforce Type</t>
  </si>
  <si>
    <t>Unit</t>
  </si>
  <si>
    <t>Fatalities</t>
  </si>
  <si>
    <t xml:space="preserve">Employees </t>
  </si>
  <si>
    <t>Number</t>
  </si>
  <si>
    <t>Contractors</t>
  </si>
  <si>
    <r>
      <t>Near miss frequency rate (NMFR)</t>
    </r>
    <r>
      <rPr>
        <b/>
        <vertAlign val="superscript"/>
        <sz val="10"/>
        <color theme="1"/>
        <rFont val="Arial"/>
        <family val="2"/>
      </rPr>
      <t>(1)</t>
    </r>
  </si>
  <si>
    <t>per 200 000 
hours worked</t>
  </si>
  <si>
    <t>Total recordable injury frequency rate (TRIFR)</t>
  </si>
  <si>
    <r>
      <t>Lost time injury frequency rate (LTIFR)</t>
    </r>
    <r>
      <rPr>
        <b/>
        <vertAlign val="superscript"/>
        <sz val="10"/>
        <color theme="1"/>
        <rFont val="Arial"/>
        <family val="2"/>
      </rPr>
      <t>(2)</t>
    </r>
  </si>
  <si>
    <r>
      <t>Total recordable severity   rate (SEV FR)</t>
    </r>
    <r>
      <rPr>
        <b/>
        <vertAlign val="superscript"/>
        <sz val="10"/>
        <color theme="1"/>
        <rFont val="Arial"/>
        <family val="2"/>
      </rPr>
      <t>(3)</t>
    </r>
  </si>
  <si>
    <t>Total hours worked</t>
  </si>
  <si>
    <r>
      <rPr>
        <i/>
        <vertAlign val="superscript"/>
        <sz val="10"/>
        <color theme="1"/>
        <rFont val="Arial"/>
        <family val="2"/>
      </rPr>
      <t>(1)</t>
    </r>
    <r>
      <rPr>
        <i/>
        <sz val="10"/>
        <color theme="1"/>
        <rFont val="Arial"/>
        <family val="2"/>
      </rPr>
      <t xml:space="preserve">The per annum near miss frequency rates include hazards.
</t>
    </r>
  </si>
  <si>
    <r>
      <rPr>
        <i/>
        <vertAlign val="superscript"/>
        <sz val="10"/>
        <color theme="1"/>
        <rFont val="Arial"/>
        <family val="2"/>
      </rPr>
      <t>(2)</t>
    </r>
    <r>
      <rPr>
        <i/>
        <sz val="10"/>
        <color theme="1"/>
        <rFont val="Arial"/>
        <family val="2"/>
      </rPr>
      <t>The per annum injury rates have been calculated by using the number of lost time injuries and dividing that figure by the number of  hours worked by employees; the result is then multiplied by 200,000 hours.</t>
    </r>
  </si>
  <si>
    <r>
      <rPr>
        <i/>
        <vertAlign val="superscript"/>
        <sz val="10"/>
        <color theme="1"/>
        <rFont val="Arial"/>
        <family val="2"/>
      </rPr>
      <t>(3)</t>
    </r>
    <r>
      <rPr>
        <i/>
        <sz val="10"/>
        <color theme="1"/>
        <rFont val="Arial"/>
        <family val="2"/>
      </rPr>
      <t>The per annum lost day rates have been calculated by using the number of lost days and dividing that figure by the number of hours worked by employees; the result is then multiplied by 200,000 hours.</t>
    </r>
  </si>
  <si>
    <t>Health and Safety Performance by Operation</t>
  </si>
  <si>
    <r>
      <t>NMFR</t>
    </r>
    <r>
      <rPr>
        <vertAlign val="superscript"/>
        <sz val="10"/>
        <color theme="1"/>
        <rFont val="Arial"/>
        <family val="2"/>
      </rPr>
      <t>(1)</t>
    </r>
  </si>
  <si>
    <t>TRIFR</t>
  </si>
  <si>
    <r>
      <t>LTIFR</t>
    </r>
    <r>
      <rPr>
        <vertAlign val="superscript"/>
        <sz val="10"/>
        <color theme="1"/>
        <rFont val="Arial"/>
        <family val="2"/>
      </rPr>
      <t>(2)</t>
    </r>
  </si>
  <si>
    <r>
      <t>SEV Rate</t>
    </r>
    <r>
      <rPr>
        <vertAlign val="superscript"/>
        <sz val="10"/>
        <color theme="1"/>
        <rFont val="Arial"/>
        <family val="2"/>
      </rPr>
      <t>(3)</t>
    </r>
  </si>
  <si>
    <r>
      <rPr>
        <i/>
        <vertAlign val="superscript"/>
        <sz val="10"/>
        <color theme="1"/>
        <rFont val="Arial"/>
        <family val="2"/>
      </rPr>
      <t>(2)</t>
    </r>
    <r>
      <rPr>
        <i/>
        <sz val="10"/>
        <color theme="1"/>
        <rFont val="Arial"/>
        <family val="2"/>
      </rPr>
      <t>The per annum injury rates have been calculated by using the number of lost time injuries and dividing that figure by the number of hours worked by employees; the result is then multiplied by 200,000 hours.</t>
    </r>
  </si>
  <si>
    <t>Workforce Demographic and Labour Management</t>
  </si>
  <si>
    <t>2-7 / 2-30 / 202-2 
401-1 / 406-1</t>
  </si>
  <si>
    <t>EM-MM-310A.1</t>
  </si>
  <si>
    <t>Goal 5: Gender equality</t>
  </si>
  <si>
    <t>Goal 10: Reduced inequalities</t>
  </si>
  <si>
    <t>Workforce</t>
  </si>
  <si>
    <t>Number of Employees (#)</t>
  </si>
  <si>
    <t>Number of Contractors (#)</t>
  </si>
  <si>
    <t>Total Workforce</t>
  </si>
  <si>
    <t>Workforce Breakdown by Employment Type and Region as at December 31</t>
  </si>
  <si>
    <t>Region</t>
  </si>
  <si>
    <t>Australasia</t>
  </si>
  <si>
    <t>Nationals (%)</t>
  </si>
  <si>
    <t>Other (%)</t>
  </si>
  <si>
    <t>Ongoing (#)</t>
  </si>
  <si>
    <t>Non-ongoing (#)</t>
  </si>
  <si>
    <t>Europe</t>
  </si>
  <si>
    <t>Americas</t>
  </si>
  <si>
    <t>Africa</t>
  </si>
  <si>
    <t xml:space="preserve">Percentage of Women and Nationals </t>
  </si>
  <si>
    <t>Group</t>
  </si>
  <si>
    <t>Management, Supervisory and Professional</t>
  </si>
  <si>
    <t>Nationals</t>
  </si>
  <si>
    <t>Women</t>
  </si>
  <si>
    <t>Employee Turnover Rate</t>
  </si>
  <si>
    <r>
      <t>2025</t>
    </r>
    <r>
      <rPr>
        <b/>
        <vertAlign val="superscript"/>
        <sz val="10"/>
        <rFont val="Arial"/>
        <family val="2"/>
      </rPr>
      <t>(1)</t>
    </r>
  </si>
  <si>
    <r>
      <t>2024</t>
    </r>
    <r>
      <rPr>
        <b/>
        <vertAlign val="superscript"/>
        <sz val="10"/>
        <rFont val="Arial"/>
        <family val="2"/>
      </rPr>
      <t>(1)</t>
    </r>
  </si>
  <si>
    <r>
      <t>2023</t>
    </r>
    <r>
      <rPr>
        <b/>
        <vertAlign val="superscript"/>
        <sz val="10"/>
        <rFont val="Arial"/>
        <family val="2"/>
      </rPr>
      <t>(2)</t>
    </r>
  </si>
  <si>
    <t>Employee turnover rate</t>
  </si>
  <si>
    <t xml:space="preserve">Employee turnover rate - voluntary </t>
  </si>
  <si>
    <t>Employee turnover rate - involuntary</t>
  </si>
  <si>
    <r>
      <rPr>
        <i/>
        <vertAlign val="superscript"/>
        <sz val="10"/>
        <color theme="1"/>
        <rFont val="Arial"/>
        <family val="2"/>
      </rPr>
      <t>(1)</t>
    </r>
    <r>
      <rPr>
        <i/>
        <sz val="10"/>
        <color theme="1"/>
        <rFont val="Arial"/>
        <family val="2"/>
      </rPr>
      <t>Values include Cobre Panamá, and Ravensthorpe which went into P&amp;SM and C&amp;M in late 2023 and May 2024 respectively.</t>
    </r>
  </si>
  <si>
    <r>
      <rPr>
        <i/>
        <vertAlign val="superscript"/>
        <sz val="10"/>
        <color theme="1"/>
        <rFont val="Arial"/>
        <family val="2"/>
      </rPr>
      <t>(2)</t>
    </r>
    <r>
      <rPr>
        <i/>
        <sz val="10"/>
        <color theme="1"/>
        <rFont val="Arial"/>
        <family val="2"/>
      </rPr>
      <t>Values exclude Cobre Panamá, which following the halt to production in November 2023, as a result of the illegal blockades, saw a significant reduction in the workforce.</t>
    </r>
  </si>
  <si>
    <t>Collective Bargaining Agreements</t>
  </si>
  <si>
    <t>Site workforce covered by collective bargaining agreements</t>
  </si>
  <si>
    <t>Community Investment and social outreach</t>
  </si>
  <si>
    <t>Goal 1: No poverty</t>
  </si>
  <si>
    <t>Goal 2: Zero hunger</t>
  </si>
  <si>
    <t>Goal 4: Quality education</t>
  </si>
  <si>
    <t>Goal 17: Partnerships for goals</t>
  </si>
  <si>
    <t>Community investmen and social outreach by project type</t>
  </si>
  <si>
    <t>Project Type</t>
  </si>
  <si>
    <t>Education and Training</t>
  </si>
  <si>
    <t>Infrastructure</t>
  </si>
  <si>
    <t>Agriculture
and Forestry</t>
  </si>
  <si>
    <t>Sports, Arts and Culture</t>
  </si>
  <si>
    <t>Safety</t>
  </si>
  <si>
    <t>&lt;1%</t>
  </si>
  <si>
    <t>Women's Empowerment</t>
  </si>
  <si>
    <t>Livelihoods</t>
  </si>
  <si>
    <t>Health</t>
  </si>
  <si>
    <t>Outreach</t>
  </si>
  <si>
    <t xml:space="preserve">Social Funding </t>
  </si>
  <si>
    <r>
      <t>Community and social performance teams</t>
    </r>
    <r>
      <rPr>
        <vertAlign val="superscript"/>
        <sz val="10"/>
        <color theme="1"/>
        <rFont val="Arial"/>
        <family val="2"/>
      </rPr>
      <t>(1)</t>
    </r>
  </si>
  <si>
    <t>Other Community Investment</t>
  </si>
  <si>
    <t>Total Spend (US$)</t>
  </si>
  <si>
    <t>(1) Community and Social Performance team spend relates to labour and other administrative costs associated with community investment and social outreach activities. From 2025 onwards, these costs have been allocated across the relevant spend categories.</t>
  </si>
  <si>
    <t>Community investment and social outreach by country</t>
  </si>
  <si>
    <t>Cobre Panama</t>
  </si>
  <si>
    <t>Turkey</t>
  </si>
  <si>
    <t>Corporate Exploration Division</t>
  </si>
  <si>
    <t>Supplier Spend</t>
  </si>
  <si>
    <t xml:space="preserve">204-1 / 408-1
</t>
  </si>
  <si>
    <t>EM-MM-210A.3
EM-MM-210B.1</t>
  </si>
  <si>
    <t>Goal 16: Peace, justice and strong institutions</t>
  </si>
  <si>
    <t xml:space="preserve">Goal 17: Partnerships for the goals </t>
  </si>
  <si>
    <t>Local Supplier spend by Operation (US$ millions)</t>
  </si>
  <si>
    <t xml:space="preserve">Nationally registered </t>
  </si>
  <si>
    <t xml:space="preserve">Internationally registered </t>
  </si>
  <si>
    <t>Chile</t>
  </si>
  <si>
    <t xml:space="preserve">Total </t>
  </si>
  <si>
    <t xml:space="preserve">2-9 / 2-12 / 2-13 / 2-24 </t>
  </si>
  <si>
    <t>Board Structure</t>
  </si>
  <si>
    <t>Number of Directors</t>
  </si>
  <si>
    <t>#</t>
  </si>
  <si>
    <t>Number of Independent Directors</t>
  </si>
  <si>
    <t>Percentage of Independent Directors</t>
  </si>
  <si>
    <t>%</t>
  </si>
  <si>
    <t>Number of Female Directors</t>
  </si>
  <si>
    <t>Percentage of Women on Board</t>
  </si>
  <si>
    <t>Average Tenure of Board Members</t>
  </si>
  <si>
    <t>Year</t>
  </si>
  <si>
    <t>Average Director age</t>
  </si>
  <si>
    <t>Board Effectiveness</t>
  </si>
  <si>
    <t xml:space="preserve">Percentage of board members with 5 or above mandates </t>
  </si>
  <si>
    <t xml:space="preserve">Average participation rate of board meetings </t>
  </si>
  <si>
    <t>Percentage of directors with expertise/ deep experience of ESG</t>
  </si>
  <si>
    <t>Code of conduct</t>
  </si>
  <si>
    <t xml:space="preserve"> (Y/N)</t>
  </si>
  <si>
    <t>Y</t>
  </si>
  <si>
    <t>Code of conduct - completion of online training</t>
  </si>
  <si>
    <t>Tax Transparency and Economic Contribution</t>
  </si>
  <si>
    <t>Project name</t>
  </si>
  <si>
    <t>ESTMA reportable taxes</t>
  </si>
  <si>
    <t>Royalties</t>
  </si>
  <si>
    <t>Other ESTMA reportable payments</t>
  </si>
  <si>
    <r>
      <t>Total ESTMA reportable payments</t>
    </r>
    <r>
      <rPr>
        <b/>
        <vertAlign val="superscript"/>
        <sz val="12"/>
        <color rgb="FF000000"/>
        <rFont val="Calibri"/>
        <family val="2"/>
        <scheme val="minor"/>
      </rPr>
      <t>1</t>
    </r>
  </si>
  <si>
    <r>
      <t>Payroll taxes</t>
    </r>
    <r>
      <rPr>
        <b/>
        <vertAlign val="superscript"/>
        <sz val="12"/>
        <color rgb="FF000000"/>
        <rFont val="Calibri"/>
        <family val="2"/>
        <scheme val="minor"/>
      </rPr>
      <t>2</t>
    </r>
  </si>
  <si>
    <t>Withholding taxes</t>
  </si>
  <si>
    <r>
      <t>Consumption and import taxes</t>
    </r>
    <r>
      <rPr>
        <b/>
        <vertAlign val="superscript"/>
        <sz val="12"/>
        <color rgb="FF000000"/>
        <rFont val="Calibri"/>
        <family val="2"/>
        <scheme val="minor"/>
      </rPr>
      <t>3</t>
    </r>
  </si>
  <si>
    <r>
      <t>Taxes and royalties paid through offset of taxes refundable</t>
    </r>
    <r>
      <rPr>
        <b/>
        <vertAlign val="superscript"/>
        <sz val="12"/>
        <color rgb="FF000000"/>
        <rFont val="Calibri"/>
        <family val="2"/>
        <scheme val="minor"/>
      </rPr>
      <t>4</t>
    </r>
  </si>
  <si>
    <t>Total direct contribution to government revenue</t>
  </si>
  <si>
    <t>Direct contribution to government revenue</t>
  </si>
  <si>
    <t>Direct contribution to community investment and social outreach</t>
  </si>
  <si>
    <t>Direct contribution to salary and wages</t>
  </si>
  <si>
    <t>Direct contribution to local procurement from nationally registered suppliers</t>
  </si>
  <si>
    <t>Total direct economic contribution</t>
  </si>
  <si>
    <t>Various early stage exploration</t>
  </si>
  <si>
    <t>FQMO</t>
  </si>
  <si>
    <t>Total</t>
  </si>
  <si>
    <r>
      <t>Trident</t>
    </r>
    <r>
      <rPr>
        <vertAlign val="superscript"/>
        <sz val="12"/>
        <color rgb="FF000000"/>
        <rFont val="Calibri"/>
        <family val="2"/>
        <scheme val="minor"/>
      </rPr>
      <t>5</t>
    </r>
  </si>
  <si>
    <r>
      <rPr>
        <vertAlign val="superscript"/>
        <sz val="10"/>
        <color rgb="FF000000"/>
        <rFont val="Calibri"/>
      </rPr>
      <t>1</t>
    </r>
    <r>
      <rPr>
        <sz val="10"/>
        <color rgb="FF000000"/>
        <rFont val="Calibri"/>
      </rPr>
      <t xml:space="preserve"> Relates to payments reportable under Canada's </t>
    </r>
    <r>
      <rPr>
        <i/>
        <sz val="10"/>
        <color rgb="FF000000"/>
        <rFont val="Calibri"/>
      </rPr>
      <t>Extractive Sector Transparency Measures Act</t>
    </r>
    <r>
      <rPr>
        <sz val="10"/>
        <color rgb="FF000000"/>
        <rFont val="Calibri"/>
      </rPr>
      <t xml:space="preserve"> (ESTMA) and excludes payments made via VAT offsets.</t>
    </r>
  </si>
  <si>
    <r>
      <rPr>
        <vertAlign val="superscript"/>
        <sz val="10"/>
        <color theme="1"/>
        <rFont val="Calibri"/>
        <family val="2"/>
        <scheme val="minor"/>
      </rPr>
      <t>2</t>
    </r>
    <r>
      <rPr>
        <sz val="10"/>
        <color theme="1"/>
        <rFont val="Calibri"/>
        <family val="2"/>
        <scheme val="minor"/>
      </rPr>
      <t xml:space="preserve"> Includes employer and employee burden.</t>
    </r>
  </si>
  <si>
    <r>
      <rPr>
        <vertAlign val="superscript"/>
        <sz val="10"/>
        <rFont val="Calibri"/>
        <family val="2"/>
        <scheme val="minor"/>
      </rPr>
      <t>3</t>
    </r>
    <r>
      <rPr>
        <sz val="10"/>
        <rFont val="Calibri"/>
        <family val="2"/>
        <scheme val="minor"/>
      </rPr>
      <t xml:space="preserve"> This figure only includes VAT that is non-refundable and import taxes.</t>
    </r>
  </si>
  <si>
    <r>
      <rPr>
        <vertAlign val="superscript"/>
        <sz val="10"/>
        <rFont val="Calibri"/>
        <family val="2"/>
        <scheme val="minor"/>
      </rPr>
      <t>4</t>
    </r>
    <r>
      <rPr>
        <sz val="10"/>
        <rFont val="Calibri"/>
        <family val="2"/>
        <scheme val="minor"/>
      </rPr>
      <t xml:space="preserve"> Taxes are reported net of credits, offsets or refunds. The taxes (including corporate income taxes, payroll taxes, VAT, withholding taxes and customs) and royalties paid by way of offsetting VAT refunds owing to the Company are presented separately to illustrate non-cash contributions. The offsets received in relation to the Company’s Zambian operations relate to VAT refunds outstanding from prior years.</t>
    </r>
  </si>
  <si>
    <r>
      <rPr>
        <vertAlign val="superscript"/>
        <sz val="10"/>
        <rFont val="Calibri"/>
        <family val="2"/>
        <scheme val="minor"/>
      </rPr>
      <t>5</t>
    </r>
    <r>
      <rPr>
        <sz val="10"/>
        <rFont val="Calibri"/>
        <family val="2"/>
        <scheme val="minor"/>
      </rPr>
      <t xml:space="preserve"> Trident includes Sentinel copper mine and Enterprise nickel mine.</t>
    </r>
  </si>
  <si>
    <t>Public Country-by-Country Report</t>
  </si>
  <si>
    <t>Section 1 – General information</t>
  </si>
  <si>
    <t>Name of the ultimate parent of the multinational enterprise group:</t>
  </si>
  <si>
    <t>First Quantum Minerals Ltd.</t>
  </si>
  <si>
    <t>Country where the ultimate parent has its registered office:</t>
  </si>
  <si>
    <t>Fiscal year - start date:</t>
  </si>
  <si>
    <t>1 January 2025</t>
  </si>
  <si>
    <t>Fiscal year - end date:</t>
  </si>
  <si>
    <t>31 December 2025</t>
  </si>
  <si>
    <t>Reporting currency:</t>
  </si>
  <si>
    <t>`</t>
  </si>
  <si>
    <t>USD</t>
  </si>
  <si>
    <t>Is the information in the report based on reporting instructions used for tax purposes, pursuant to Section III, Parts B and C, of Annex III to Council Directive 2011/16/EU?</t>
  </si>
  <si>
    <t>Yes</t>
  </si>
  <si>
    <t>Description of the group's approach to tax</t>
  </si>
  <si>
    <r>
      <t xml:space="preserve">Please refer to the group's 2025 </t>
    </r>
    <r>
      <rPr>
        <b/>
        <i/>
        <sz val="12"/>
        <rFont val="Calibri"/>
        <family val="2"/>
        <scheme val="minor"/>
      </rPr>
      <t>Tax Transparency and Economic Contributions Report</t>
    </r>
  </si>
  <si>
    <t>Section 2 – Overview of information on a country-by-country basis</t>
  </si>
  <si>
    <t>Tax Jurisdiction</t>
  </si>
  <si>
    <t>Country code</t>
  </si>
  <si>
    <t>Revenues - Unrelated Party</t>
  </si>
  <si>
    <t>Related party revenues from tax resident of same jurisdiction</t>
  </si>
  <si>
    <t>Related party revenues not tax resident of jurisdiction</t>
  </si>
  <si>
    <t>Revenues - Related Party</t>
  </si>
  <si>
    <t>Revenues - Total</t>
  </si>
  <si>
    <t>Profit (Loss) before Income Tax</t>
  </si>
  <si>
    <r>
      <t>Income Tax Paid (on Cash Basis)</t>
    </r>
    <r>
      <rPr>
        <b/>
        <vertAlign val="superscript"/>
        <sz val="12"/>
        <rFont val="Calibri"/>
        <family val="2"/>
        <scheme val="minor"/>
      </rPr>
      <t>1</t>
    </r>
  </si>
  <si>
    <t>Income Tax Accrued – Current Year</t>
  </si>
  <si>
    <t>Accumulated Earnings</t>
  </si>
  <si>
    <t>Number of Employees</t>
  </si>
  <si>
    <t>Tangible Assets other than Cash and Cash Equivalents</t>
  </si>
  <si>
    <t>Effective current corporate tax rate</t>
  </si>
  <si>
    <t>Statutory Corporate Tax Rate</t>
  </si>
  <si>
    <t>Amount of income tax due if the income tax rate applicable to the jurisdiction were applied to profit and loss before income tax</t>
  </si>
  <si>
    <t>Difference between income tax accrued (current year) and the amount of income tax due if the income tax rate applicable to the jurisdiction were applied to profit and loss before income tax</t>
  </si>
  <si>
    <t>Reason for difference between income tax accrued and profit or loss before income tax multiplied by income tax rate</t>
  </si>
  <si>
    <t>ZM</t>
  </si>
  <si>
    <t>Expenditure permanently treated as non-deductible for tax purposes.</t>
  </si>
  <si>
    <t>PA</t>
  </si>
  <si>
    <t>Differences relate to profit-based royalty expense</t>
  </si>
  <si>
    <t>MR</t>
  </si>
  <si>
    <t>Current tax includes adjustments arising from prior-period assessments, audits, or true-ups that do not relate to current period accounting profit.</t>
  </si>
  <si>
    <t>TR</t>
  </si>
  <si>
    <t>Differences relate to foreign exchange gains recorded in the group's reporting currency but not in the local functional currency used for tax.</t>
  </si>
  <si>
    <t>FI</t>
  </si>
  <si>
    <t>ES</t>
  </si>
  <si>
    <t>Impact of some entities making losses for both accounting and tax purposes, with other entities in the same jurisdiction paying tax on profits made during the period.</t>
  </si>
  <si>
    <t>AU</t>
  </si>
  <si>
    <t>PE</t>
  </si>
  <si>
    <t>AR</t>
  </si>
  <si>
    <t>Accounting and tax losses made in the period.</t>
  </si>
  <si>
    <t>CL</t>
  </si>
  <si>
    <t>Kazakhstan</t>
  </si>
  <si>
    <t>KZ</t>
  </si>
  <si>
    <t>CA</t>
  </si>
  <si>
    <t>Relates to interest withholding taxes</t>
  </si>
  <si>
    <t>Switzerland</t>
  </si>
  <si>
    <t>CH</t>
  </si>
  <si>
    <t>United Kingdom</t>
  </si>
  <si>
    <t>GB</t>
  </si>
  <si>
    <t>Temporary differences</t>
  </si>
  <si>
    <t>South Africa</t>
  </si>
  <si>
    <t>ZA</t>
  </si>
  <si>
    <t>British Virgin Islands</t>
  </si>
  <si>
    <t>VG</t>
  </si>
  <si>
    <t>Accounting losses made in the period.</t>
  </si>
  <si>
    <t>Barbados</t>
  </si>
  <si>
    <t>BB</t>
  </si>
  <si>
    <t>Netherlands</t>
  </si>
  <si>
    <t>NL</t>
  </si>
  <si>
    <t>Sweden</t>
  </si>
  <si>
    <t>SE</t>
  </si>
  <si>
    <t>Ireland</t>
  </si>
  <si>
    <t>IE</t>
  </si>
  <si>
    <t>Luxembourg</t>
  </si>
  <si>
    <t>LU</t>
  </si>
  <si>
    <r>
      <rPr>
        <vertAlign val="superscript"/>
        <sz val="10"/>
        <rFont val="Calibri"/>
        <family val="2"/>
        <scheme val="minor"/>
      </rPr>
      <t>1</t>
    </r>
    <r>
      <rPr>
        <sz val="10"/>
        <rFont val="Calibri"/>
        <family val="2"/>
        <scheme val="minor"/>
      </rPr>
      <t xml:space="preserve"> Consistent with audited financial statements and includes payments made via VAT offsets.</t>
    </r>
  </si>
  <si>
    <t>Section 3 – List of subsidiaries and activities</t>
  </si>
  <si>
    <t>Name of Constituent Entities resident in
the Tax Jurisdiction</t>
  </si>
  <si>
    <t>Main business activity</t>
  </si>
  <si>
    <t>Where "Other" is selected, specify the nature of the activity of the constituent entity</t>
  </si>
  <si>
    <t>Corriente Argentina S.A.</t>
  </si>
  <si>
    <t>Exploration</t>
  </si>
  <si>
    <t>Minera Vendaval S.A.</t>
  </si>
  <si>
    <t>FQMA Holdings Pty Ltd.</t>
  </si>
  <si>
    <t>Holding shares or other equity instruments</t>
  </si>
  <si>
    <t>First Quantum Minerals (Australia) Pty Limited</t>
  </si>
  <si>
    <t>Administrative, management or support services</t>
  </si>
  <si>
    <t>FQM Australia Holdings Pty Ltd.</t>
  </si>
  <si>
    <t>FQM Australia Nickel Pty Ltd.</t>
  </si>
  <si>
    <t>Manufacturing or production</t>
  </si>
  <si>
    <t>FQM Exploration (Australia) Pty Ltd.</t>
  </si>
  <si>
    <t>Ravensthorpe Nickel Operations Pty Ltd.</t>
  </si>
  <si>
    <t>Afro American Finance Corporation</t>
  </si>
  <si>
    <t>Dormant</t>
  </si>
  <si>
    <t>Oryx Limited</t>
  </si>
  <si>
    <t>FQM Panama Holdings I Ltd.</t>
  </si>
  <si>
    <t>FQM Panama Holdings II Ltd.</t>
  </si>
  <si>
    <t>157094 Canada Limited</t>
  </si>
  <si>
    <t>FQM (Peru) Ltd.</t>
  </si>
  <si>
    <t>FQM Global Exploration Services Inc.</t>
  </si>
  <si>
    <t>FQM Holdings Ltd.</t>
  </si>
  <si>
    <t>Lumina Copper Corp.</t>
  </si>
  <si>
    <t>MNR Mining Inc.</t>
  </si>
  <si>
    <t>Skyfall Ltd.</t>
  </si>
  <si>
    <t>Internal group finance</t>
  </si>
  <si>
    <t>HV Mining Limited Partnership</t>
  </si>
  <si>
    <t>FQM Trading LP</t>
  </si>
  <si>
    <t>Sales, marketing or distribution, marketing or distribution</t>
  </si>
  <si>
    <t>FQM Trading General Partner Ltd.</t>
  </si>
  <si>
    <t>FQM Panama Finance Holdings Limited</t>
  </si>
  <si>
    <t>FQM Panama Finance Limited</t>
  </si>
  <si>
    <t>FQM Gold Finance Ltd</t>
  </si>
  <si>
    <t>FQM Trading AG</t>
  </si>
  <si>
    <t>Purchasing or procurement</t>
  </si>
  <si>
    <t>FQM Exploration (Chile) S.A.</t>
  </si>
  <si>
    <t>Cobre Las Cruces S.A.</t>
  </si>
  <si>
    <t>Inmet Cobre Espana S.A.</t>
  </si>
  <si>
    <t>Fundación Cobre Las Cruces</t>
  </si>
  <si>
    <t>Not-for-profit</t>
  </si>
  <si>
    <t>CLC Holdings Oy</t>
  </si>
  <si>
    <t>Inmet Finland Oy</t>
  </si>
  <si>
    <t>Pyhasalmi Mine Oy</t>
  </si>
  <si>
    <t>First Quantum Minerals (UK) Ltd.</t>
  </si>
  <si>
    <t>Kiwara UK Limited</t>
  </si>
  <si>
    <t>FQM Australia Holdings Ltd.</t>
  </si>
  <si>
    <t>FQM Australia Nickel Ltd.</t>
  </si>
  <si>
    <t>FQM Director Ltd.</t>
  </si>
  <si>
    <t>La Granja UK Holdings Limited</t>
  </si>
  <si>
    <t>La Granja Holdings Nominees Limited</t>
  </si>
  <si>
    <t>FQM Kazakhstan Limited</t>
  </si>
  <si>
    <t>Bream Resources Zambia Limited</t>
  </si>
  <si>
    <t>Cover Investments Limited</t>
  </si>
  <si>
    <t>Endeavour Resources Zambia Limited</t>
  </si>
  <si>
    <t>Enterprise Resources Zambia Limited</t>
  </si>
  <si>
    <t>Intrepid Resources Zambia Limited</t>
  </si>
  <si>
    <t>Kansanshi Holdings Limited</t>
  </si>
  <si>
    <t>Kashime Africa Holdings Limited</t>
  </si>
  <si>
    <t>Kiwara Resources Ltd.</t>
  </si>
  <si>
    <t>FQM Exploration Kazakhstan LLP</t>
  </si>
  <si>
    <t>Inmet Luxembourg Branch-CA-PE</t>
  </si>
  <si>
    <t>Mauritania Exploration SPRL</t>
  </si>
  <si>
    <t>Mauritanian Copper Mines S.A.</t>
  </si>
  <si>
    <t>CLC Copper I B.V.</t>
  </si>
  <si>
    <t>CLC Copper II B.V.</t>
  </si>
  <si>
    <t>Kiwara Netherlands B.V.</t>
  </si>
  <si>
    <t>Black Bark Investments B.V.</t>
  </si>
  <si>
    <t>FQM Finance B.V.</t>
  </si>
  <si>
    <t>Exploraciones Geologicas, S.A.</t>
  </si>
  <si>
    <t>FQM Construction and Development, S.A.</t>
  </si>
  <si>
    <t>Minera Panama S.A.</t>
  </si>
  <si>
    <t>Petaquilla Copper S.A.</t>
  </si>
  <si>
    <t>Reserva Natural Privada Rio Caimito, S.A.</t>
  </si>
  <si>
    <t>Holding land rights</t>
  </si>
  <si>
    <t>Punta Rincon Energy Company, S.A.</t>
  </si>
  <si>
    <t>La Pintada Development Corp.</t>
  </si>
  <si>
    <t>Industrial Maintenance and Roads S.A.</t>
  </si>
  <si>
    <t>Donoso Medical Supplies S.A.</t>
  </si>
  <si>
    <t>Fundación Cobre Panama</t>
  </si>
  <si>
    <t>Minera Antares Peru S.A.C.</t>
  </si>
  <si>
    <t>FQM Peru S.A.C.</t>
  </si>
  <si>
    <t>Minera La Granja S.A.C.</t>
  </si>
  <si>
    <t>CIA. Inmobiliaria e Inversiones Cosmos S.A.C.</t>
  </si>
  <si>
    <t>Inmet Mining Sweden AB</t>
  </si>
  <si>
    <t>Inmet Sweden Holdings AB</t>
  </si>
  <si>
    <t>Metal Corp (Sweden) AB</t>
  </si>
  <si>
    <t>FQM Kevitsa Sweden Holdings AB</t>
  </si>
  <si>
    <t>Cayeli Bakir Isletmeleri A.S.</t>
  </si>
  <si>
    <t>Bream Africa (BVI) Ltd.</t>
  </si>
  <si>
    <t>Dauntless Africa (BVI) Ltd.</t>
  </si>
  <si>
    <t>Endeavour Africa (BVI) Ltd.</t>
  </si>
  <si>
    <t>Enterprise Africa (BVI) Ltd.</t>
  </si>
  <si>
    <t>FQM Exploration Holdings Ltd.</t>
  </si>
  <si>
    <t>International Mining Development Finance Ltd.</t>
  </si>
  <si>
    <t>Intrepid Africa (BVI) Ltd.</t>
  </si>
  <si>
    <t>Kashime Africa (BVI) Ltd.</t>
  </si>
  <si>
    <t>Mauritan Holdings Ltd.</t>
  </si>
  <si>
    <t>Prop Holdings Ltd.</t>
  </si>
  <si>
    <t>Skyblue Enterprises Inc.</t>
  </si>
  <si>
    <t>Kolwezi Holdings Ltd.</t>
  </si>
  <si>
    <t>Haquira Holdings Ltd.</t>
  </si>
  <si>
    <t>Haquira Holdings Nominee Ltd.</t>
  </si>
  <si>
    <t>First Quantum Minerals SA (Proprietary) Limited</t>
  </si>
  <si>
    <t>FQM Global Services (Pty) Ltd.</t>
  </si>
  <si>
    <t>FQM Support Services (Pty) Ltd.</t>
  </si>
  <si>
    <t>FQM Technical Services (Pty) Ltd.</t>
  </si>
  <si>
    <t>Beta Nickel Limited</t>
  </si>
  <si>
    <t>Chisola Resources Limited</t>
  </si>
  <si>
    <t>First Quantum Minerals Zambia Limited</t>
  </si>
  <si>
    <t>FQM Exploration (Zambia) Limited</t>
  </si>
  <si>
    <t>Gamma Copper Limited</t>
  </si>
  <si>
    <t>Kabitaka Hills Development Corporation Limited</t>
  </si>
  <si>
    <t>Provision of services to unrelated parties</t>
  </si>
  <si>
    <t>Kafue Transport Services Limited</t>
  </si>
  <si>
    <t>FQM Trident Limited</t>
  </si>
  <si>
    <t>Kalumbila Town Development Corporation Limited</t>
  </si>
  <si>
    <t>Kansanshi Mining PLC</t>
  </si>
  <si>
    <t>Kansanshi Projects Limited</t>
  </si>
  <si>
    <t>Kashime Copper Limited</t>
  </si>
  <si>
    <t>Kipemba Urban Development Limited</t>
  </si>
  <si>
    <t>Solitaire Copperbelt Housing Limited</t>
  </si>
  <si>
    <t>First Quantum Minerals Exploration Africa Limited</t>
  </si>
  <si>
    <t>First Quantum Minerals Zambia Global Services Limited</t>
  </si>
  <si>
    <t>Trident Foundation Limited</t>
  </si>
  <si>
    <t>Epsilon Copper Limited</t>
  </si>
  <si>
    <t>Section 4 – Omitted information</t>
  </si>
  <si>
    <t>Information omitted (if any) for this financial year:</t>
  </si>
  <si>
    <t>Information omitted in previous financial years, which is disclosed in this financial year (if any):</t>
  </si>
  <si>
    <t>Section 5 – Additional Information</t>
  </si>
  <si>
    <t>Financial data</t>
  </si>
  <si>
    <t>Please note that information entered is based on IFRS pre-consolidation numbers which may differ from local statutory filings. Please note as required in this report, information is aggregated by country.</t>
  </si>
  <si>
    <t>Employees</t>
  </si>
  <si>
    <t>In this report we have included contractors who are an integral aspect in our industry.</t>
  </si>
  <si>
    <t>Dividends</t>
  </si>
  <si>
    <t>Please note that dividends received from other CEs are not included in “Profit (loss) before income tax” in Table 1.</t>
  </si>
  <si>
    <t>Dividend withholding tax</t>
  </si>
  <si>
    <t>For consistency, the columns “Income Tax Paid (on cash basis)” and/or “Income Tax Accrued (current year)” do not include income tax accrued or income tax paid with respect to dividends from CEs that are not included in "Profit (loss) before Income Tax".</t>
  </si>
  <si>
    <t>Key definitions relevant to the data in our Country-by-Country Report are prescribed by the Organization for Economic Co-operation and Development (“OECD”):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</si>
</sst>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quot;$&quot;#,##0"/>
    <numFmt numFmtId="165" formatCode="0.0%"/>
    <numFmt numFmtId="166" formatCode="_(* #,##0.0_);_(* \(#,##0.0\);_(* &quot;-&quot;??_);_(@_)"/>
    <numFmt numFmtId="167" formatCode="_(* #,##0_);_(* \(#,##0\);_(* &quot;-&quot;??_);_(@_)"/>
    <numFmt numFmtId="168" formatCode="0.0"/>
    <numFmt numFmtId="169" formatCode="#,##0.0"/>
  </numFmts>
  <fonts count="58" x14ac:knownFonts="1">
    <font>
      <sz val="10"/>
      <color theme="1"/>
      <name val="Arial"/>
      <family val="2"/>
    </font>
    <font>
      <sz val="11"/>
      <color theme="1"/>
      <name val="Calibri"/>
      <family val="2"/>
      <scheme val="minor"/>
    </font>
    <font>
      <sz val="10"/>
      <color theme="1"/>
      <name val="Arial"/>
      <family val="2"/>
    </font>
    <font>
      <sz val="10"/>
      <color rgb="FFFF0000"/>
      <name val="Arial"/>
      <family val="2"/>
    </font>
    <font>
      <b/>
      <sz val="10"/>
      <color theme="1"/>
      <name val="Arial"/>
      <family val="2"/>
    </font>
    <font>
      <b/>
      <i/>
      <sz val="10"/>
      <color theme="1"/>
      <name val="Arial"/>
      <family val="2"/>
    </font>
    <font>
      <sz val="10"/>
      <name val="Arial"/>
      <family val="2"/>
    </font>
    <font>
      <b/>
      <sz val="10"/>
      <name val="Arial"/>
      <family val="2"/>
    </font>
    <font>
      <u/>
      <sz val="10"/>
      <color theme="10"/>
      <name val="Arial"/>
      <family val="2"/>
    </font>
    <font>
      <i/>
      <sz val="10"/>
      <color rgb="FFFF0000"/>
      <name val="Arial"/>
      <family val="2"/>
    </font>
    <font>
      <b/>
      <sz val="12"/>
      <color theme="1"/>
      <name val="Arial"/>
      <family val="2"/>
    </font>
    <font>
      <i/>
      <sz val="10"/>
      <color theme="1"/>
      <name val="Arial"/>
      <family val="2"/>
    </font>
    <font>
      <sz val="10"/>
      <color rgb="FF0070C0"/>
      <name val="Arial"/>
      <family val="2"/>
    </font>
    <font>
      <b/>
      <sz val="10"/>
      <color theme="0"/>
      <name val="Arial"/>
      <family val="2"/>
    </font>
    <font>
      <sz val="10"/>
      <color theme="0"/>
      <name val="Arial"/>
      <family val="2"/>
    </font>
    <font>
      <b/>
      <sz val="12"/>
      <color theme="0"/>
      <name val="Arial"/>
      <family val="2"/>
    </font>
    <font>
      <b/>
      <sz val="9"/>
      <name val="Arial"/>
      <family val="2"/>
    </font>
    <font>
      <i/>
      <sz val="10"/>
      <name val="Arial"/>
      <family val="2"/>
    </font>
    <font>
      <vertAlign val="superscript"/>
      <sz val="10"/>
      <color theme="1"/>
      <name val="Arial"/>
      <family val="2"/>
    </font>
    <font>
      <i/>
      <vertAlign val="superscript"/>
      <sz val="10"/>
      <color theme="1"/>
      <name val="Arial"/>
      <family val="2"/>
    </font>
    <font>
      <i/>
      <vertAlign val="superscript"/>
      <sz val="10"/>
      <name val="Arial"/>
      <family val="2"/>
    </font>
    <font>
      <b/>
      <vertAlign val="superscript"/>
      <sz val="10"/>
      <name val="Arial"/>
      <family val="2"/>
    </font>
    <font>
      <i/>
      <sz val="10"/>
      <color rgb="FF00B050"/>
      <name val="Arial"/>
      <family val="2"/>
    </font>
    <font>
      <b/>
      <vertAlign val="superscript"/>
      <sz val="10"/>
      <color theme="0"/>
      <name val="Arial"/>
      <family val="2"/>
    </font>
    <font>
      <i/>
      <sz val="9"/>
      <name val="Arial"/>
      <family val="2"/>
    </font>
    <font>
      <i/>
      <vertAlign val="superscript"/>
      <sz val="9"/>
      <name val="Arial"/>
      <family val="2"/>
    </font>
    <font>
      <vertAlign val="superscript"/>
      <sz val="10"/>
      <name val="Arial"/>
      <family val="2"/>
    </font>
    <font>
      <b/>
      <vertAlign val="superscript"/>
      <sz val="10"/>
      <color theme="1"/>
      <name val="Arial"/>
      <family val="2"/>
    </font>
    <font>
      <b/>
      <vertAlign val="subscript"/>
      <sz val="10"/>
      <name val="Arial"/>
      <family val="2"/>
    </font>
    <font>
      <b/>
      <vertAlign val="subscript"/>
      <sz val="10"/>
      <color theme="1"/>
      <name val="Arial"/>
      <family val="2"/>
    </font>
    <font>
      <b/>
      <sz val="14"/>
      <color theme="0"/>
      <name val="Arial"/>
      <family val="2"/>
    </font>
    <font>
      <sz val="7"/>
      <name val="Microsoft Sans Serif"/>
      <family val="2"/>
    </font>
    <font>
      <b/>
      <sz val="12"/>
      <color theme="0"/>
      <name val="Calibri"/>
      <family val="2"/>
      <scheme val="minor"/>
    </font>
    <font>
      <sz val="12"/>
      <name val="Calibri"/>
      <family val="2"/>
      <scheme val="minor"/>
    </font>
    <font>
      <b/>
      <sz val="12"/>
      <name val="Calibri"/>
      <family val="2"/>
      <scheme val="minor"/>
    </font>
    <font>
      <sz val="10"/>
      <name val="Calibri"/>
      <family val="2"/>
      <scheme val="minor"/>
    </font>
    <font>
      <vertAlign val="superscript"/>
      <sz val="10"/>
      <name val="Calibri"/>
      <family val="2"/>
      <scheme val="minor"/>
    </font>
    <font>
      <sz val="10"/>
      <color theme="1"/>
      <name val="Calibri"/>
      <family val="2"/>
      <scheme val="minor"/>
    </font>
    <font>
      <vertAlign val="superscript"/>
      <sz val="10"/>
      <color theme="1"/>
      <name val="Calibri"/>
      <family val="2"/>
      <scheme val="minor"/>
    </font>
    <font>
      <b/>
      <i/>
      <sz val="12"/>
      <name val="Calibri"/>
      <family val="2"/>
      <scheme val="minor"/>
    </font>
    <font>
      <i/>
      <sz val="12"/>
      <name val="Calibri"/>
      <family val="2"/>
      <scheme val="minor"/>
    </font>
    <font>
      <sz val="11"/>
      <name val="Calibri"/>
      <family val="2"/>
      <scheme val="minor"/>
    </font>
    <font>
      <b/>
      <sz val="11"/>
      <name val="Calibri"/>
      <family val="2"/>
      <scheme val="minor"/>
    </font>
    <font>
      <vertAlign val="superscript"/>
      <sz val="10"/>
      <color rgb="FF000000"/>
      <name val="Calibri"/>
    </font>
    <font>
      <sz val="10"/>
      <color rgb="FF000000"/>
      <name val="Calibri"/>
    </font>
    <font>
      <i/>
      <sz val="10"/>
      <color rgb="FF000000"/>
      <name val="Calibri"/>
    </font>
    <font>
      <b/>
      <vertAlign val="superscript"/>
      <sz val="12"/>
      <name val="Calibri"/>
      <family val="2"/>
      <scheme val="minor"/>
    </font>
    <font>
      <b/>
      <vertAlign val="superscript"/>
      <sz val="12"/>
      <color rgb="FF000000"/>
      <name val="Calibri"/>
      <family val="2"/>
      <scheme val="minor"/>
    </font>
    <font>
      <vertAlign val="superscript"/>
      <sz val="12"/>
      <color rgb="FF000000"/>
      <name val="Calibri"/>
      <family val="2"/>
      <scheme val="minor"/>
    </font>
    <font>
      <b/>
      <sz val="12"/>
      <color rgb="FF000000"/>
      <name val="Calibri"/>
      <scheme val="minor"/>
    </font>
    <font>
      <sz val="10"/>
      <color rgb="FF000000"/>
      <name val="Arial"/>
      <family val="2"/>
    </font>
    <font>
      <b/>
      <sz val="12"/>
      <color rgb="FF000000"/>
      <name val="Calibri"/>
      <family val="2"/>
      <scheme val="minor"/>
    </font>
    <font>
      <sz val="12"/>
      <color rgb="FF000000"/>
      <name val="Calibri"/>
      <scheme val="minor"/>
    </font>
    <font>
      <sz val="12"/>
      <color rgb="FF000000"/>
      <name val="Calibri"/>
      <family val="2"/>
      <scheme val="minor"/>
    </font>
    <font>
      <b/>
      <sz val="14"/>
      <color theme="0"/>
      <name val="Calibri"/>
      <family val="2"/>
      <scheme val="minor"/>
    </font>
    <font>
      <sz val="11"/>
      <color theme="0"/>
      <name val="Calibri"/>
      <family val="2"/>
      <scheme val="minor"/>
    </font>
    <font>
      <b/>
      <sz val="11"/>
      <color theme="0"/>
      <name val="Calibri"/>
      <family val="2"/>
      <scheme val="minor"/>
    </font>
    <font>
      <sz val="12"/>
      <color theme="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lightDown">
        <bgColor theme="0" tint="-4.9989318521683403E-2"/>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C17529"/>
        <bgColor indexed="64"/>
      </patternFill>
    </fill>
    <fill>
      <patternFill patternType="solid">
        <fgColor theme="0"/>
        <bgColor theme="4"/>
      </patternFill>
    </fill>
    <fill>
      <patternFill patternType="solid">
        <fgColor theme="7" tint="0.79998168889431442"/>
        <bgColor theme="4"/>
      </patternFill>
    </fill>
  </fills>
  <borders count="51">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diagonal/>
    </border>
  </borders>
  <cellStyleXfs count="5">
    <xf numFmtId="0" fontId="0" fillId="0" borderId="0"/>
    <xf numFmtId="43" fontId="2" fillId="0" borderId="0" applyFont="0" applyFill="0" applyBorder="0" applyAlignment="0" applyProtection="0"/>
    <xf numFmtId="0" fontId="8" fillId="0" borderId="0" applyNumberFormat="0" applyFill="0" applyBorder="0" applyAlignment="0" applyProtection="0"/>
    <xf numFmtId="9" fontId="2" fillId="0" borderId="0" applyFont="0" applyFill="0" applyBorder="0" applyAlignment="0" applyProtection="0"/>
    <xf numFmtId="0" fontId="1" fillId="0" borderId="0"/>
  </cellStyleXfs>
  <cellXfs count="424">
    <xf numFmtId="0" fontId="0" fillId="0" borderId="0" xfId="0"/>
    <xf numFmtId="0" fontId="5" fillId="0" borderId="0" xfId="0" applyFont="1"/>
    <xf numFmtId="0" fontId="8" fillId="0" borderId="0" xfId="2"/>
    <xf numFmtId="0" fontId="3" fillId="0" borderId="0" xfId="0" applyFont="1"/>
    <xf numFmtId="0" fontId="9" fillId="0" borderId="0" xfId="0" applyFont="1"/>
    <xf numFmtId="0" fontId="0" fillId="0" borderId="0" xfId="0" applyAlignment="1">
      <alignment wrapText="1"/>
    </xf>
    <xf numFmtId="0" fontId="0" fillId="0" borderId="0" xfId="0" applyAlignment="1">
      <alignment horizontal="left" wrapText="1"/>
    </xf>
    <xf numFmtId="0" fontId="0" fillId="0" borderId="8" xfId="0" applyBorder="1"/>
    <xf numFmtId="0" fontId="0" fillId="0" borderId="8" xfId="0" applyBorder="1" applyAlignment="1">
      <alignment vertical="center" wrapText="1"/>
    </xf>
    <xf numFmtId="0" fontId="6" fillId="0" borderId="8" xfId="2" applyFont="1" applyBorder="1" applyAlignment="1">
      <alignment horizontal="center" vertical="center"/>
    </xf>
    <xf numFmtId="0" fontId="6" fillId="0" borderId="8" xfId="2" applyFont="1" applyBorder="1" applyAlignment="1">
      <alignment horizontal="center" vertical="center" wrapText="1"/>
    </xf>
    <xf numFmtId="0" fontId="0" fillId="0" borderId="8" xfId="0" applyBorder="1" applyAlignment="1">
      <alignment horizontal="left" vertical="center"/>
    </xf>
    <xf numFmtId="0" fontId="6" fillId="0" borderId="8" xfId="2" applyFont="1" applyBorder="1" applyAlignment="1">
      <alignment horizontal="left" vertical="center" wrapText="1"/>
    </xf>
    <xf numFmtId="0" fontId="6" fillId="0" borderId="8" xfId="0" applyFont="1" applyBorder="1"/>
    <xf numFmtId="167" fontId="6" fillId="0" borderId="8" xfId="1" applyNumberFormat="1" applyFont="1" applyBorder="1" applyAlignment="1">
      <alignment horizontal="center"/>
    </xf>
    <xf numFmtId="0" fontId="7" fillId="4" borderId="8" xfId="0" applyFont="1" applyFill="1" applyBorder="1" applyAlignment="1">
      <alignment horizontal="center"/>
    </xf>
    <xf numFmtId="0" fontId="4" fillId="4" borderId="8" xfId="0" applyFont="1" applyFill="1" applyBorder="1"/>
    <xf numFmtId="0" fontId="6" fillId="0" borderId="8" xfId="0" applyFont="1" applyBorder="1" applyAlignment="1">
      <alignment wrapText="1"/>
    </xf>
    <xf numFmtId="167" fontId="4" fillId="4" borderId="8" xfId="0" applyNumberFormat="1" applyFont="1" applyFill="1" applyBorder="1"/>
    <xf numFmtId="166" fontId="4" fillId="4" borderId="8" xfId="1" applyNumberFormat="1" applyFont="1" applyFill="1" applyBorder="1"/>
    <xf numFmtId="167" fontId="4" fillId="4" borderId="8" xfId="1" applyNumberFormat="1" applyFont="1" applyFill="1" applyBorder="1"/>
    <xf numFmtId="167" fontId="0" fillId="0" borderId="8" xfId="1" applyNumberFormat="1" applyFont="1" applyBorder="1"/>
    <xf numFmtId="0" fontId="0" fillId="2" borderId="8" xfId="0" applyFill="1" applyBorder="1"/>
    <xf numFmtId="167" fontId="0" fillId="2" borderId="8" xfId="1" applyNumberFormat="1" applyFont="1" applyFill="1" applyBorder="1"/>
    <xf numFmtId="0" fontId="6" fillId="0" borderId="8" xfId="0" applyFont="1" applyBorder="1" applyAlignment="1">
      <alignment vertical="center"/>
    </xf>
    <xf numFmtId="0" fontId="6" fillId="0" borderId="8" xfId="0" applyFont="1" applyBorder="1" applyAlignment="1">
      <alignment vertical="center" wrapText="1"/>
    </xf>
    <xf numFmtId="0" fontId="11" fillId="0" borderId="0" xfId="0" applyFont="1"/>
    <xf numFmtId="167" fontId="2" fillId="0" borderId="8" xfId="1" applyNumberFormat="1" applyFont="1" applyFill="1" applyBorder="1"/>
    <xf numFmtId="0" fontId="6" fillId="0" borderId="14" xfId="0" applyFont="1" applyBorder="1" applyAlignment="1">
      <alignment vertical="center"/>
    </xf>
    <xf numFmtId="0" fontId="6" fillId="0" borderId="15" xfId="0" applyFont="1" applyBorder="1" applyAlignment="1">
      <alignment vertical="center"/>
    </xf>
    <xf numFmtId="0" fontId="7" fillId="0" borderId="8" xfId="0" applyFont="1" applyBorder="1" applyAlignment="1">
      <alignment horizontal="center" vertical="center"/>
    </xf>
    <xf numFmtId="166" fontId="6" fillId="0" borderId="8" xfId="1" applyNumberFormat="1" applyFont="1" applyBorder="1" applyAlignment="1">
      <alignment horizontal="center"/>
    </xf>
    <xf numFmtId="0" fontId="4" fillId="0" borderId="0" xfId="0" applyFont="1"/>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9" fontId="6" fillId="3" borderId="8" xfId="0" applyNumberFormat="1" applyFont="1" applyFill="1" applyBorder="1" applyAlignment="1">
      <alignment horizontal="center" vertical="center"/>
    </xf>
    <xf numFmtId="0" fontId="0" fillId="0" borderId="18" xfId="0" applyBorder="1"/>
    <xf numFmtId="0" fontId="0" fillId="0" borderId="8" xfId="0" applyBorder="1" applyAlignment="1">
      <alignment horizontal="center"/>
    </xf>
    <xf numFmtId="0" fontId="0" fillId="0" borderId="0" xfId="0" applyAlignment="1">
      <alignment horizontal="center" vertical="center"/>
    </xf>
    <xf numFmtId="0" fontId="4" fillId="0" borderId="8" xfId="0" applyFont="1" applyBorder="1" applyAlignment="1">
      <alignment horizontal="center"/>
    </xf>
    <xf numFmtId="43" fontId="0" fillId="0" borderId="8" xfId="1" applyFont="1" applyBorder="1"/>
    <xf numFmtId="43" fontId="4" fillId="4" borderId="8" xfId="1" applyFont="1" applyFill="1" applyBorder="1"/>
    <xf numFmtId="9" fontId="0" fillId="0" borderId="8" xfId="3" applyFont="1" applyBorder="1"/>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11" xfId="0" applyBorder="1"/>
    <xf numFmtId="0" fontId="0" fillId="0" borderId="11" xfId="0" applyBorder="1" applyAlignment="1">
      <alignment horizontal="center"/>
    </xf>
    <xf numFmtId="9" fontId="0" fillId="0" borderId="11" xfId="3" applyFont="1" applyBorder="1"/>
    <xf numFmtId="0" fontId="0" fillId="0" borderId="0" xfId="0" applyAlignment="1">
      <alignment vertical="center"/>
    </xf>
    <xf numFmtId="9" fontId="0" fillId="0" borderId="8" xfId="0" applyNumberFormat="1" applyBorder="1"/>
    <xf numFmtId="0" fontId="11" fillId="0" borderId="21" xfId="0" applyFont="1" applyBorder="1"/>
    <xf numFmtId="0" fontId="11" fillId="0" borderId="22" xfId="0" applyFont="1" applyBorder="1"/>
    <xf numFmtId="0" fontId="11" fillId="0" borderId="23" xfId="0" applyFont="1" applyBorder="1"/>
    <xf numFmtId="0" fontId="11" fillId="0" borderId="24" xfId="0" applyFont="1" applyBorder="1"/>
    <xf numFmtId="0" fontId="11" fillId="0" borderId="25" xfId="0" applyFont="1" applyBorder="1" applyAlignment="1">
      <alignment horizontal="center"/>
    </xf>
    <xf numFmtId="0" fontId="11" fillId="0" borderId="26" xfId="0" applyFont="1" applyBorder="1"/>
    <xf numFmtId="0" fontId="11" fillId="0" borderId="25" xfId="0" applyFont="1" applyBorder="1"/>
    <xf numFmtId="0" fontId="4" fillId="5" borderId="20" xfId="0" applyFont="1" applyFill="1" applyBorder="1" applyAlignment="1">
      <alignment horizontal="center"/>
    </xf>
    <xf numFmtId="3" fontId="0" fillId="0" borderId="8" xfId="1" applyNumberFormat="1" applyFont="1" applyBorder="1" applyAlignment="1">
      <alignment horizontal="right"/>
    </xf>
    <xf numFmtId="3" fontId="6" fillId="0" borderId="8" xfId="1" applyNumberFormat="1" applyFont="1" applyBorder="1" applyAlignment="1">
      <alignment horizontal="right"/>
    </xf>
    <xf numFmtId="3" fontId="0" fillId="0" borderId="8" xfId="0" applyNumberFormat="1" applyBorder="1" applyAlignment="1">
      <alignment horizontal="right" vertical="center" wrapText="1"/>
    </xf>
    <xf numFmtId="3" fontId="7" fillId="4" borderId="8" xfId="2" applyNumberFormat="1" applyFont="1" applyFill="1" applyBorder="1" applyAlignment="1">
      <alignment horizontal="right"/>
    </xf>
    <xf numFmtId="3" fontId="2" fillId="0" borderId="8" xfId="1" applyNumberFormat="1" applyFont="1" applyBorder="1" applyAlignment="1">
      <alignment horizontal="right"/>
    </xf>
    <xf numFmtId="0" fontId="13" fillId="6" borderId="0" xfId="0" applyFont="1" applyFill="1" applyAlignment="1">
      <alignment horizontal="left"/>
    </xf>
    <xf numFmtId="0" fontId="14" fillId="6" borderId="0" xfId="0" applyFont="1" applyFill="1"/>
    <xf numFmtId="167" fontId="0" fillId="0" borderId="8" xfId="1" applyNumberFormat="1" applyFont="1" applyFill="1" applyBorder="1" applyAlignment="1">
      <alignment horizontal="center"/>
    </xf>
    <xf numFmtId="0" fontId="0" fillId="0" borderId="8" xfId="0" applyBorder="1" applyAlignment="1">
      <alignment horizontal="center" vertical="center" wrapText="1"/>
    </xf>
    <xf numFmtId="0" fontId="11" fillId="0" borderId="26" xfId="0" applyFont="1" applyBorder="1" applyAlignment="1">
      <alignment horizontal="center"/>
    </xf>
    <xf numFmtId="16" fontId="11" fillId="0" borderId="25" xfId="0" quotePrefix="1" applyNumberFormat="1" applyFont="1" applyBorder="1" applyAlignment="1">
      <alignment horizontal="center"/>
    </xf>
    <xf numFmtId="37" fontId="7" fillId="4" borderId="8" xfId="0" applyNumberFormat="1" applyFont="1" applyFill="1" applyBorder="1" applyAlignment="1">
      <alignment horizontal="right"/>
    </xf>
    <xf numFmtId="0" fontId="7"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3" fillId="6" borderId="0" xfId="0" applyFont="1" applyFill="1"/>
    <xf numFmtId="167" fontId="6" fillId="0" borderId="8" xfId="1" applyNumberFormat="1" applyFont="1" applyFill="1" applyBorder="1" applyAlignment="1">
      <alignment horizontal="center"/>
    </xf>
    <xf numFmtId="1" fontId="6" fillId="0" borderId="8" xfId="1" applyNumberFormat="1" applyFont="1" applyBorder="1" applyAlignment="1">
      <alignment horizontal="right"/>
    </xf>
    <xf numFmtId="43" fontId="0" fillId="0" borderId="0" xfId="0" applyNumberFormat="1"/>
    <xf numFmtId="167" fontId="0" fillId="0" borderId="0" xfId="0" applyNumberFormat="1"/>
    <xf numFmtId="167" fontId="0" fillId="0" borderId="0" xfId="1" applyNumberFormat="1" applyFont="1"/>
    <xf numFmtId="167" fontId="6" fillId="0" borderId="8" xfId="1" applyNumberFormat="1" applyFont="1" applyBorder="1" applyAlignment="1">
      <alignment horizontal="right"/>
    </xf>
    <xf numFmtId="0" fontId="6" fillId="0" borderId="8" xfId="0" applyFont="1" applyBorder="1" applyAlignment="1">
      <alignment horizontal="center" vertical="center"/>
    </xf>
    <xf numFmtId="168" fontId="4" fillId="4" borderId="8" xfId="1" applyNumberFormat="1" applyFont="1" applyFill="1" applyBorder="1"/>
    <xf numFmtId="0" fontId="4" fillId="4" borderId="14" xfId="0" applyFont="1" applyFill="1" applyBorder="1" applyAlignment="1">
      <alignment horizontal="left"/>
    </xf>
    <xf numFmtId="0" fontId="7" fillId="4" borderId="14" xfId="0" applyFont="1" applyFill="1" applyBorder="1" applyAlignment="1">
      <alignment horizontal="left"/>
    </xf>
    <xf numFmtId="167" fontId="6" fillId="0" borderId="9" xfId="1" applyNumberFormat="1" applyFont="1" applyBorder="1" applyAlignment="1">
      <alignment horizontal="center"/>
    </xf>
    <xf numFmtId="0" fontId="4" fillId="4" borderId="20" xfId="0" applyFont="1" applyFill="1" applyBorder="1" applyAlignment="1">
      <alignment horizontal="left"/>
    </xf>
    <xf numFmtId="167" fontId="4" fillId="4" borderId="20" xfId="1" applyNumberFormat="1" applyFont="1" applyFill="1" applyBorder="1"/>
    <xf numFmtId="0" fontId="6" fillId="0" borderId="8" xfId="1" applyNumberFormat="1" applyFont="1" applyBorder="1" applyAlignment="1">
      <alignment horizontal="center"/>
    </xf>
    <xf numFmtId="0" fontId="4" fillId="4" borderId="8" xfId="1" applyNumberFormat="1" applyFont="1" applyFill="1" applyBorder="1" applyAlignment="1">
      <alignment horizontal="center"/>
    </xf>
    <xf numFmtId="9" fontId="0" fillId="0" borderId="11" xfId="3" applyFont="1" applyBorder="1" applyAlignment="1">
      <alignment horizontal="center"/>
    </xf>
    <xf numFmtId="165" fontId="0" fillId="0" borderId="8" xfId="3" applyNumberFormat="1" applyFont="1" applyBorder="1"/>
    <xf numFmtId="167" fontId="0" fillId="0" borderId="8" xfId="1" applyNumberFormat="1" applyFont="1" applyBorder="1" applyAlignment="1">
      <alignment horizontal="center"/>
    </xf>
    <xf numFmtId="0" fontId="0" fillId="0" borderId="8" xfId="1" applyNumberFormat="1" applyFont="1" applyBorder="1"/>
    <xf numFmtId="0" fontId="0" fillId="0" borderId="0" xfId="0" applyAlignment="1">
      <alignment vertical="center" wrapText="1"/>
    </xf>
    <xf numFmtId="167" fontId="0" fillId="0" borderId="0" xfId="1" applyNumberFormat="1" applyFont="1" applyAlignment="1">
      <alignment vertical="center"/>
    </xf>
    <xf numFmtId="167" fontId="0" fillId="0" borderId="0" xfId="1" applyNumberFormat="1" applyFont="1" applyFill="1"/>
    <xf numFmtId="0" fontId="7" fillId="4" borderId="8" xfId="1" applyNumberFormat="1" applyFont="1" applyFill="1" applyBorder="1" applyAlignment="1">
      <alignment horizontal="center"/>
    </xf>
    <xf numFmtId="167" fontId="0" fillId="0" borderId="8" xfId="1" applyNumberFormat="1" applyFont="1" applyFill="1" applyBorder="1"/>
    <xf numFmtId="165" fontId="0" fillId="0" borderId="8" xfId="3" applyNumberFormat="1" applyFont="1" applyBorder="1" applyAlignment="1">
      <alignment horizontal="right"/>
    </xf>
    <xf numFmtId="9" fontId="0" fillId="0" borderId="0" xfId="3" applyFont="1"/>
    <xf numFmtId="43" fontId="0" fillId="0" borderId="0" xfId="1" applyFont="1"/>
    <xf numFmtId="9" fontId="0" fillId="0" borderId="8" xfId="1" quotePrefix="1" applyNumberFormat="1" applyFont="1" applyBorder="1" applyAlignment="1">
      <alignment horizontal="right" vertical="center"/>
    </xf>
    <xf numFmtId="0" fontId="6" fillId="0" borderId="9" xfId="0" applyFont="1" applyBorder="1" applyAlignment="1">
      <alignment horizontal="left" vertical="center"/>
    </xf>
    <xf numFmtId="0" fontId="13" fillId="6" borderId="8" xfId="0" applyFont="1" applyFill="1" applyBorder="1" applyAlignment="1">
      <alignment horizontal="center" vertical="center" wrapText="1"/>
    </xf>
    <xf numFmtId="0" fontId="13" fillId="6" borderId="8" xfId="0" applyFont="1" applyFill="1" applyBorder="1" applyAlignment="1">
      <alignment horizontal="center"/>
    </xf>
    <xf numFmtId="167" fontId="7" fillId="4" borderId="8" xfId="1" applyNumberFormat="1" applyFont="1" applyFill="1" applyBorder="1"/>
    <xf numFmtId="167" fontId="6" fillId="0" borderId="18" xfId="1" applyNumberFormat="1" applyFont="1" applyFill="1" applyBorder="1" applyAlignment="1">
      <alignment horizontal="center"/>
    </xf>
    <xf numFmtId="3" fontId="0" fillId="0" borderId="8" xfId="0" applyNumberFormat="1" applyBorder="1"/>
    <xf numFmtId="43" fontId="0" fillId="0" borderId="0" xfId="1" applyFont="1" applyFill="1"/>
    <xf numFmtId="0" fontId="4" fillId="0" borderId="0" xfId="0" quotePrefix="1" applyFont="1"/>
    <xf numFmtId="37" fontId="0" fillId="0" borderId="8" xfId="1" applyNumberFormat="1" applyFont="1" applyFill="1" applyBorder="1" applyAlignment="1">
      <alignment horizontal="right"/>
    </xf>
    <xf numFmtId="43" fontId="2" fillId="0" borderId="8" xfId="1" applyFont="1" applyFill="1" applyBorder="1"/>
    <xf numFmtId="166" fontId="2" fillId="0" borderId="8" xfId="1" applyNumberFormat="1" applyFont="1" applyFill="1" applyBorder="1"/>
    <xf numFmtId="0" fontId="11" fillId="0" borderId="34" xfId="0" applyFont="1" applyBorder="1" applyAlignment="1">
      <alignment horizontal="center"/>
    </xf>
    <xf numFmtId="0" fontId="11" fillId="0" borderId="32" xfId="0" applyFont="1" applyBorder="1"/>
    <xf numFmtId="0" fontId="22" fillId="0" borderId="0" xfId="0" applyFont="1"/>
    <xf numFmtId="167" fontId="6" fillId="0" borderId="8" xfId="1" applyNumberFormat="1" applyFont="1" applyFill="1" applyBorder="1" applyAlignment="1">
      <alignment horizontal="center" vertical="center"/>
    </xf>
    <xf numFmtId="166" fontId="6" fillId="0" borderId="8" xfId="1" applyNumberFormat="1" applyFont="1" applyFill="1" applyBorder="1" applyAlignment="1">
      <alignment horizontal="center"/>
    </xf>
    <xf numFmtId="168" fontId="6" fillId="0" borderId="8" xfId="1" applyNumberFormat="1" applyFont="1" applyFill="1" applyBorder="1" applyAlignment="1">
      <alignment horizontal="right"/>
    </xf>
    <xf numFmtId="37" fontId="0" fillId="0" borderId="8" xfId="0" applyNumberFormat="1" applyBorder="1" applyAlignment="1">
      <alignment horizontal="right"/>
    </xf>
    <xf numFmtId="37" fontId="6" fillId="0" borderId="8" xfId="1" applyNumberFormat="1" applyFont="1" applyFill="1" applyBorder="1" applyAlignment="1">
      <alignment horizontal="right"/>
    </xf>
    <xf numFmtId="16" fontId="11" fillId="0" borderId="34" xfId="0" quotePrefix="1" applyNumberFormat="1" applyFont="1" applyBorder="1" applyAlignment="1">
      <alignment horizontal="center"/>
    </xf>
    <xf numFmtId="0" fontId="11" fillId="0" borderId="30" xfId="0" applyFont="1" applyBorder="1"/>
    <xf numFmtId="0" fontId="11" fillId="0" borderId="31" xfId="0" applyFont="1" applyBorder="1"/>
    <xf numFmtId="0" fontId="11" fillId="0" borderId="33" xfId="0" applyFont="1" applyBorder="1"/>
    <xf numFmtId="16" fontId="11" fillId="0" borderId="26" xfId="0" quotePrefix="1" applyNumberFormat="1" applyFont="1" applyBorder="1" applyAlignment="1">
      <alignment horizontal="center"/>
    </xf>
    <xf numFmtId="165" fontId="0" fillId="0" borderId="8" xfId="3" applyNumberFormat="1" applyFont="1" applyFill="1" applyBorder="1" applyAlignment="1">
      <alignment horizontal="right"/>
    </xf>
    <xf numFmtId="16" fontId="11" fillId="0" borderId="20" xfId="0" quotePrefix="1" applyNumberFormat="1" applyFont="1" applyBorder="1" applyAlignment="1">
      <alignment horizontal="center"/>
    </xf>
    <xf numFmtId="0" fontId="11" fillId="0" borderId="20" xfId="0" applyFont="1" applyBorder="1" applyAlignment="1">
      <alignment horizontal="left" vertical="top" wrapText="1"/>
    </xf>
    <xf numFmtId="0" fontId="11" fillId="0" borderId="27" xfId="0" applyFont="1" applyBorder="1"/>
    <xf numFmtId="0" fontId="11" fillId="0" borderId="28" xfId="0" applyFont="1" applyBorder="1"/>
    <xf numFmtId="0" fontId="11" fillId="0" borderId="29" xfId="0" applyFont="1" applyBorder="1"/>
    <xf numFmtId="0" fontId="0" fillId="0" borderId="27" xfId="0" applyBorder="1" applyAlignment="1">
      <alignment horizontal="center"/>
    </xf>
    <xf numFmtId="9" fontId="0" fillId="0" borderId="8" xfId="3" applyFont="1" applyBorder="1" applyAlignment="1">
      <alignment horizontal="right" vertical="center"/>
    </xf>
    <xf numFmtId="9" fontId="11" fillId="0" borderId="0" xfId="3" applyFont="1" applyBorder="1" applyAlignment="1"/>
    <xf numFmtId="167" fontId="3" fillId="0" borderId="0" xfId="1" applyNumberFormat="1" applyFont="1" applyFill="1" applyBorder="1" applyAlignment="1"/>
    <xf numFmtId="167" fontId="0" fillId="0" borderId="0" xfId="1" applyNumberFormat="1" applyFont="1" applyFill="1" applyBorder="1"/>
    <xf numFmtId="167" fontId="3" fillId="0" borderId="0" xfId="1" applyNumberFormat="1" applyFont="1" applyFill="1" applyBorder="1" applyAlignment="1">
      <alignment wrapText="1"/>
    </xf>
    <xf numFmtId="0" fontId="3" fillId="0" borderId="0" xfId="0" applyFont="1" applyAlignment="1">
      <alignment wrapText="1"/>
    </xf>
    <xf numFmtId="9" fontId="7" fillId="0" borderId="8" xfId="3" applyFont="1" applyFill="1" applyBorder="1"/>
    <xf numFmtId="0" fontId="10" fillId="0" borderId="20" xfId="0" applyFont="1" applyBorder="1" applyAlignment="1">
      <alignment horizontal="center"/>
    </xf>
    <xf numFmtId="0" fontId="11" fillId="0" borderId="20" xfId="0" applyFont="1" applyBorder="1"/>
    <xf numFmtId="0" fontId="0" fillId="0" borderId="0" xfId="0" applyAlignment="1">
      <alignment horizontal="left" vertical="center"/>
    </xf>
    <xf numFmtId="167" fontId="4" fillId="0" borderId="0" xfId="1" applyNumberFormat="1" applyFont="1" applyFill="1" applyBorder="1"/>
    <xf numFmtId="0" fontId="7" fillId="0" borderId="0" xfId="0" applyFont="1" applyAlignment="1">
      <alignment horizontal="center" vertical="center"/>
    </xf>
    <xf numFmtId="0" fontId="11" fillId="0" borderId="0" xfId="0" applyFont="1" applyAlignment="1">
      <alignment horizontal="left" wrapText="1"/>
    </xf>
    <xf numFmtId="0" fontId="7" fillId="4" borderId="15" xfId="0" applyFont="1" applyFill="1" applyBorder="1" applyAlignment="1">
      <alignment horizontal="center"/>
    </xf>
    <xf numFmtId="0" fontId="6" fillId="0" borderId="14" xfId="2" applyFont="1" applyBorder="1" applyAlignment="1">
      <alignment horizontal="center" vertical="center" wrapText="1"/>
    </xf>
    <xf numFmtId="0" fontId="6" fillId="0" borderId="11" xfId="2" applyFont="1" applyBorder="1" applyAlignment="1">
      <alignment horizontal="left" vertical="center" wrapText="1"/>
    </xf>
    <xf numFmtId="9" fontId="6" fillId="3" borderId="14" xfId="0" applyNumberFormat="1" applyFont="1" applyFill="1" applyBorder="1" applyAlignment="1">
      <alignment horizontal="center" vertical="center"/>
    </xf>
    <xf numFmtId="0" fontId="0" fillId="0" borderId="20" xfId="0" applyBorder="1"/>
    <xf numFmtId="0" fontId="11" fillId="0" borderId="0" xfId="0" applyFont="1" applyAlignment="1">
      <alignment horizontal="left" vertical="center"/>
    </xf>
    <xf numFmtId="167" fontId="5" fillId="0" borderId="0" xfId="1" applyNumberFormat="1" applyFont="1" applyFill="1" applyBorder="1"/>
    <xf numFmtId="9" fontId="0" fillId="0" borderId="8" xfId="1" applyNumberFormat="1" applyFont="1" applyBorder="1" applyAlignment="1">
      <alignment horizontal="right" vertical="center"/>
    </xf>
    <xf numFmtId="0" fontId="15" fillId="6" borderId="7" xfId="0" applyFont="1" applyFill="1" applyBorder="1" applyAlignment="1">
      <alignment horizontal="center"/>
    </xf>
    <xf numFmtId="1" fontId="6" fillId="0" borderId="8" xfId="1" applyNumberFormat="1" applyFont="1" applyFill="1" applyBorder="1" applyAlignment="1">
      <alignment horizontal="right"/>
    </xf>
    <xf numFmtId="0" fontId="4" fillId="4" borderId="8" xfId="1" applyNumberFormat="1" applyFont="1" applyFill="1" applyBorder="1"/>
    <xf numFmtId="167" fontId="13" fillId="6" borderId="0" xfId="1" applyNumberFormat="1" applyFont="1" applyFill="1" applyAlignment="1">
      <alignment horizontal="left"/>
    </xf>
    <xf numFmtId="167" fontId="13" fillId="6" borderId="0" xfId="1" applyNumberFormat="1" applyFont="1" applyFill="1" applyAlignment="1"/>
    <xf numFmtId="0" fontId="7" fillId="4" borderId="20" xfId="0" applyFont="1" applyFill="1" applyBorder="1" applyAlignment="1">
      <alignment horizontal="center"/>
    </xf>
    <xf numFmtId="167" fontId="0" fillId="0" borderId="0" xfId="3" applyNumberFormat="1" applyFont="1"/>
    <xf numFmtId="10" fontId="0" fillId="0" borderId="0" xfId="3" applyNumberFormat="1" applyFont="1"/>
    <xf numFmtId="1" fontId="0" fillId="0" borderId="0" xfId="0" applyNumberFormat="1"/>
    <xf numFmtId="0" fontId="13" fillId="6" borderId="20" xfId="0" applyFont="1" applyFill="1" applyBorder="1"/>
    <xf numFmtId="0" fontId="13" fillId="6" borderId="20" xfId="0" applyFont="1" applyFill="1" applyBorder="1" applyAlignment="1">
      <alignment horizontal="center"/>
    </xf>
    <xf numFmtId="0" fontId="8" fillId="0" borderId="20" xfId="2" applyBorder="1" applyAlignment="1">
      <alignment horizontal="center"/>
    </xf>
    <xf numFmtId="9" fontId="12" fillId="3" borderId="20" xfId="0" applyNumberFormat="1" applyFont="1" applyFill="1" applyBorder="1" applyAlignment="1">
      <alignment horizontal="center" vertical="center"/>
    </xf>
    <xf numFmtId="0" fontId="19" fillId="0" borderId="0" xfId="0" applyFont="1" applyAlignment="1">
      <alignment vertical="center"/>
    </xf>
    <xf numFmtId="169" fontId="0" fillId="0" borderId="8" xfId="0" applyNumberFormat="1" applyBorder="1"/>
    <xf numFmtId="0" fontId="6" fillId="0" borderId="9" xfId="0" applyFont="1" applyBorder="1" applyAlignment="1">
      <alignment horizontal="left" vertical="center" wrapText="1"/>
    </xf>
    <xf numFmtId="0" fontId="0" fillId="0" borderId="8" xfId="0" applyBorder="1" applyAlignment="1">
      <alignment horizontal="righ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0" fillId="0" borderId="20" xfId="0" applyBorder="1" applyAlignment="1">
      <alignment vertical="center"/>
    </xf>
    <xf numFmtId="0" fontId="6" fillId="0" borderId="11" xfId="2" applyFont="1" applyBorder="1" applyAlignment="1">
      <alignment horizontal="left" vertical="center"/>
    </xf>
    <xf numFmtId="0" fontId="0" fillId="0" borderId="20" xfId="0" applyBorder="1" applyAlignment="1">
      <alignment vertical="center" wrapText="1"/>
    </xf>
    <xf numFmtId="0" fontId="6" fillId="7" borderId="16" xfId="0" applyFont="1" applyFill="1" applyBorder="1"/>
    <xf numFmtId="0" fontId="0" fillId="7" borderId="12" xfId="0" applyFill="1" applyBorder="1"/>
    <xf numFmtId="0" fontId="0" fillId="7" borderId="14" xfId="0" applyFill="1" applyBorder="1" applyAlignment="1">
      <alignment horizontal="left"/>
    </xf>
    <xf numFmtId="0" fontId="0" fillId="7" borderId="2" xfId="0" applyFill="1" applyBorder="1" applyAlignment="1">
      <alignment horizontal="left"/>
    </xf>
    <xf numFmtId="0" fontId="0" fillId="7" borderId="15" xfId="0" applyFill="1" applyBorder="1" applyAlignment="1">
      <alignment horizontal="left"/>
    </xf>
    <xf numFmtId="0" fontId="0" fillId="7" borderId="8" xfId="0" applyFill="1" applyBorder="1" applyAlignment="1">
      <alignment horizontal="left"/>
    </xf>
    <xf numFmtId="0" fontId="6" fillId="7" borderId="18" xfId="0" applyFont="1" applyFill="1" applyBorder="1"/>
    <xf numFmtId="0" fontId="0" fillId="7" borderId="13" xfId="0" applyFill="1" applyBorder="1"/>
    <xf numFmtId="0" fontId="6" fillId="7" borderId="18" xfId="0" applyFont="1" applyFill="1" applyBorder="1" applyAlignment="1">
      <alignment vertical="center"/>
    </xf>
    <xf numFmtId="0" fontId="0" fillId="7" borderId="8" xfId="0" applyFill="1" applyBorder="1" applyAlignment="1">
      <alignment horizontal="left" wrapText="1"/>
    </xf>
    <xf numFmtId="0" fontId="6" fillId="7" borderId="18" xfId="0" applyFont="1" applyFill="1" applyBorder="1" applyAlignment="1">
      <alignment horizontal="left"/>
    </xf>
    <xf numFmtId="0" fontId="6" fillId="7" borderId="18" xfId="0" applyFont="1" applyFill="1" applyBorder="1" applyAlignment="1">
      <alignment horizontal="left" vertical="center"/>
    </xf>
    <xf numFmtId="0" fontId="0" fillId="7" borderId="0" xfId="0" applyFill="1"/>
    <xf numFmtId="0" fontId="6" fillId="7" borderId="17" xfId="0" applyFont="1" applyFill="1" applyBorder="1" applyAlignment="1">
      <alignment wrapText="1"/>
    </xf>
    <xf numFmtId="0" fontId="0" fillId="7" borderId="19" xfId="0" applyFill="1" applyBorder="1"/>
    <xf numFmtId="0" fontId="6" fillId="7" borderId="3" xfId="0" applyFont="1" applyFill="1" applyBorder="1"/>
    <xf numFmtId="0" fontId="6" fillId="7" borderId="0" xfId="0" applyFont="1" applyFill="1" applyAlignment="1">
      <alignment vertical="center"/>
    </xf>
    <xf numFmtId="0" fontId="0" fillId="7" borderId="13" xfId="0" applyFill="1" applyBorder="1" applyAlignment="1">
      <alignment vertical="center"/>
    </xf>
    <xf numFmtId="0" fontId="0" fillId="7" borderId="8" xfId="0" applyFill="1" applyBorder="1" applyAlignment="1">
      <alignment horizontal="left" vertical="center"/>
    </xf>
    <xf numFmtId="0" fontId="6" fillId="7" borderId="0" xfId="0" applyFont="1" applyFill="1"/>
    <xf numFmtId="0" fontId="6" fillId="7" borderId="1" xfId="0" applyFont="1" applyFill="1" applyBorder="1" applyAlignment="1">
      <alignment vertical="center"/>
    </xf>
    <xf numFmtId="0" fontId="0" fillId="7" borderId="3" xfId="0" applyFill="1" applyBorder="1"/>
    <xf numFmtId="0" fontId="0" fillId="7" borderId="1" xfId="0" applyFill="1" applyBorder="1"/>
    <xf numFmtId="0" fontId="31" fillId="0" borderId="0" xfId="0" applyFont="1"/>
    <xf numFmtId="166" fontId="0" fillId="0" borderId="8" xfId="1" applyNumberFormat="1" applyFont="1" applyBorder="1"/>
    <xf numFmtId="0" fontId="4" fillId="5" borderId="25" xfId="0" applyFont="1" applyFill="1" applyBorder="1" applyAlignment="1">
      <alignment horizontal="center"/>
    </xf>
    <xf numFmtId="0" fontId="4" fillId="5" borderId="30" xfId="0" applyFont="1" applyFill="1" applyBorder="1"/>
    <xf numFmtId="0" fontId="4" fillId="5" borderId="21" xfId="0" applyFont="1" applyFill="1" applyBorder="1"/>
    <xf numFmtId="0" fontId="4" fillId="5" borderId="22" xfId="0" applyFont="1" applyFill="1" applyBorder="1"/>
    <xf numFmtId="0" fontId="41" fillId="0" borderId="0" xfId="4" applyFont="1" applyAlignment="1">
      <alignment vertical="center"/>
    </xf>
    <xf numFmtId="0" fontId="42" fillId="0" borderId="0" xfId="4" applyFont="1" applyAlignment="1">
      <alignment vertical="center"/>
    </xf>
    <xf numFmtId="0" fontId="15" fillId="6" borderId="0" xfId="0" applyFont="1" applyFill="1"/>
    <xf numFmtId="0" fontId="3" fillId="0" borderId="0" xfId="0" applyFont="1" applyAlignment="1">
      <alignment vertical="center"/>
    </xf>
    <xf numFmtId="0" fontId="15" fillId="6" borderId="0" xfId="0" applyFont="1" applyFill="1" applyAlignment="1">
      <alignment vertical="center"/>
    </xf>
    <xf numFmtId="0" fontId="15" fillId="0" borderId="0" xfId="0" applyFont="1" applyAlignment="1">
      <alignment horizontal="left" vertical="center"/>
    </xf>
    <xf numFmtId="0" fontId="6" fillId="7" borderId="8" xfId="2" applyFont="1" applyFill="1" applyBorder="1" applyAlignment="1">
      <alignment horizontal="left" vertical="center"/>
    </xf>
    <xf numFmtId="165" fontId="6" fillId="7" borderId="8" xfId="0" applyNumberFormat="1" applyFont="1" applyFill="1" applyBorder="1" applyAlignment="1">
      <alignment horizontal="center" vertical="center"/>
    </xf>
    <xf numFmtId="0" fontId="54" fillId="8" borderId="0" xfId="4" applyFont="1" applyFill="1" applyAlignment="1">
      <alignment vertical="center"/>
    </xf>
    <xf numFmtId="0" fontId="55" fillId="8" borderId="0" xfId="4" applyFont="1" applyFill="1" applyAlignment="1">
      <alignment vertical="center"/>
    </xf>
    <xf numFmtId="0" fontId="55" fillId="0" borderId="0" xfId="4" applyFont="1" applyAlignment="1">
      <alignment vertical="center"/>
    </xf>
    <xf numFmtId="0" fontId="3" fillId="7" borderId="0" xfId="0" applyFont="1" applyFill="1"/>
    <xf numFmtId="0" fontId="50" fillId="7" borderId="48" xfId="0" applyFont="1" applyFill="1" applyBorder="1"/>
    <xf numFmtId="167" fontId="51" fillId="9" borderId="47" xfId="1" applyNumberFormat="1" applyFont="1" applyFill="1" applyBorder="1" applyAlignment="1">
      <alignment horizontal="center" vertical="center" wrapText="1"/>
    </xf>
    <xf numFmtId="0" fontId="52" fillId="7" borderId="47" xfId="0" applyFont="1" applyFill="1" applyBorder="1" applyAlignment="1">
      <alignment horizontal="center" vertical="center" wrapText="1"/>
    </xf>
    <xf numFmtId="167" fontId="52" fillId="7" borderId="47" xfId="0" applyNumberFormat="1" applyFont="1" applyFill="1" applyBorder="1" applyAlignment="1">
      <alignment horizontal="center" vertical="center" wrapText="1"/>
    </xf>
    <xf numFmtId="167" fontId="49" fillId="7" borderId="47" xfId="0" applyNumberFormat="1" applyFont="1" applyFill="1" applyBorder="1" applyAlignment="1">
      <alignment horizontal="center" vertical="center" wrapText="1"/>
    </xf>
    <xf numFmtId="0" fontId="53" fillId="7" borderId="47" xfId="0" applyFont="1" applyFill="1" applyBorder="1" applyAlignment="1">
      <alignment horizontal="center" vertical="center" wrapText="1"/>
    </xf>
    <xf numFmtId="167" fontId="53" fillId="7" borderId="47" xfId="1" applyNumberFormat="1" applyFont="1" applyFill="1" applyBorder="1" applyAlignment="1">
      <alignment horizontal="center" vertical="center" wrapText="1"/>
    </xf>
    <xf numFmtId="167" fontId="51" fillId="7" borderId="47" xfId="1" applyNumberFormat="1" applyFont="1" applyFill="1" applyBorder="1" applyAlignment="1">
      <alignment horizontal="center" vertical="center" wrapText="1"/>
    </xf>
    <xf numFmtId="0" fontId="50" fillId="7" borderId="50" xfId="0" applyFont="1" applyFill="1" applyBorder="1"/>
    <xf numFmtId="0" fontId="50" fillId="7" borderId="49" xfId="0" applyFont="1" applyFill="1" applyBorder="1"/>
    <xf numFmtId="0" fontId="50" fillId="7" borderId="0" xfId="0" applyFont="1" applyFill="1"/>
    <xf numFmtId="167" fontId="49" fillId="9" borderId="47" xfId="0" applyNumberFormat="1" applyFont="1" applyFill="1" applyBorder="1" applyAlignment="1">
      <alignment horizontal="center" vertical="center" wrapText="1"/>
    </xf>
    <xf numFmtId="0" fontId="35" fillId="7" borderId="0" xfId="0" applyFont="1" applyFill="1" applyAlignment="1">
      <alignment vertical="center" wrapText="1"/>
    </xf>
    <xf numFmtId="0" fontId="35" fillId="7" borderId="0" xfId="0" applyFont="1" applyFill="1" applyAlignment="1">
      <alignment horizontal="center" vertical="center" wrapText="1"/>
    </xf>
    <xf numFmtId="164" fontId="35" fillId="7" borderId="0" xfId="0" applyNumberFormat="1" applyFont="1" applyFill="1" applyAlignment="1">
      <alignment vertical="center" wrapText="1"/>
    </xf>
    <xf numFmtId="0" fontId="35" fillId="7" borderId="0" xfId="0" applyFont="1" applyFill="1"/>
    <xf numFmtId="167" fontId="35" fillId="7" borderId="0" xfId="0" applyNumberFormat="1" applyFont="1" applyFill="1"/>
    <xf numFmtId="0" fontId="44" fillId="7" borderId="0" xfId="0" applyFont="1" applyFill="1" applyAlignment="1">
      <alignment horizontal="left" vertical="center"/>
    </xf>
    <xf numFmtId="0" fontId="35" fillId="7" borderId="0" xfId="0" applyFont="1" applyFill="1" applyAlignment="1">
      <alignment vertical="center"/>
    </xf>
    <xf numFmtId="0" fontId="35" fillId="7" borderId="0" xfId="0" applyFont="1" applyFill="1" applyAlignment="1">
      <alignment horizontal="center" vertical="center"/>
    </xf>
    <xf numFmtId="164" fontId="35" fillId="7" borderId="0" xfId="0" applyNumberFormat="1" applyFont="1" applyFill="1" applyAlignment="1">
      <alignment vertical="center"/>
    </xf>
    <xf numFmtId="0" fontId="37" fillId="7" borderId="0" xfId="0" applyFont="1" applyFill="1" applyAlignment="1">
      <alignment vertical="center"/>
    </xf>
    <xf numFmtId="0" fontId="0" fillId="7" borderId="0" xfId="0" applyFill="1" applyAlignment="1">
      <alignment vertical="center"/>
    </xf>
    <xf numFmtId="0" fontId="15" fillId="7" borderId="0" xfId="0" applyFont="1" applyFill="1" applyAlignment="1">
      <alignment horizontal="left"/>
    </xf>
    <xf numFmtId="0" fontId="33" fillId="7" borderId="0" xfId="4" applyFont="1" applyFill="1" applyAlignment="1">
      <alignment vertical="center"/>
    </xf>
    <xf numFmtId="49" fontId="33" fillId="7" borderId="0" xfId="4" applyNumberFormat="1" applyFont="1" applyFill="1" applyAlignment="1">
      <alignment vertical="center" wrapText="1"/>
    </xf>
    <xf numFmtId="0" fontId="34" fillId="7" borderId="0" xfId="4" applyFont="1" applyFill="1" applyAlignment="1">
      <alignment horizontal="left" vertical="center"/>
    </xf>
    <xf numFmtId="49" fontId="34" fillId="7" borderId="0" xfId="4" applyNumberFormat="1" applyFont="1" applyFill="1" applyAlignment="1">
      <alignment vertical="center"/>
    </xf>
    <xf numFmtId="49" fontId="34" fillId="7" borderId="0" xfId="4" applyNumberFormat="1" applyFont="1" applyFill="1" applyAlignment="1">
      <alignment horizontal="left" vertical="center"/>
    </xf>
    <xf numFmtId="0" fontId="34" fillId="7" borderId="0" xfId="4" applyFont="1" applyFill="1" applyAlignment="1">
      <alignment vertical="center"/>
    </xf>
    <xf numFmtId="0" fontId="34" fillId="7" borderId="0" xfId="4" applyFont="1" applyFill="1" applyAlignment="1">
      <alignment horizontal="center" vertical="center"/>
    </xf>
    <xf numFmtId="167" fontId="33" fillId="7" borderId="0" xfId="4" applyNumberFormat="1" applyFont="1" applyFill="1" applyAlignment="1">
      <alignment vertical="center"/>
    </xf>
    <xf numFmtId="165" fontId="33" fillId="7" borderId="38" xfId="4" applyNumberFormat="1" applyFont="1" applyFill="1" applyBorder="1" applyAlignment="1">
      <alignment vertical="center"/>
    </xf>
    <xf numFmtId="165" fontId="33" fillId="7" borderId="26" xfId="4" applyNumberFormat="1" applyFont="1" applyFill="1" applyBorder="1" applyAlignment="1">
      <alignment vertical="center"/>
    </xf>
    <xf numFmtId="167" fontId="33" fillId="7" borderId="26" xfId="4" applyNumberFormat="1" applyFont="1" applyFill="1" applyBorder="1" applyAlignment="1">
      <alignment vertical="center"/>
    </xf>
    <xf numFmtId="167" fontId="34" fillId="7" borderId="26" xfId="4" applyNumberFormat="1" applyFont="1" applyFill="1" applyBorder="1" applyAlignment="1">
      <alignment vertical="center"/>
    </xf>
    <xf numFmtId="49" fontId="33" fillId="7" borderId="39" xfId="4" applyNumberFormat="1" applyFont="1" applyFill="1" applyBorder="1" applyAlignment="1">
      <alignment vertical="center" wrapText="1"/>
    </xf>
    <xf numFmtId="165" fontId="33" fillId="7" borderId="40" xfId="4" applyNumberFormat="1" applyFont="1" applyFill="1" applyBorder="1" applyAlignment="1">
      <alignment vertical="center"/>
    </xf>
    <xf numFmtId="165" fontId="33" fillId="7" borderId="20" xfId="4" applyNumberFormat="1" applyFont="1" applyFill="1" applyBorder="1" applyAlignment="1">
      <alignment vertical="center"/>
    </xf>
    <xf numFmtId="167" fontId="33" fillId="7" borderId="20" xfId="4" applyNumberFormat="1" applyFont="1" applyFill="1" applyBorder="1" applyAlignment="1">
      <alignment vertical="center"/>
    </xf>
    <xf numFmtId="49" fontId="33" fillId="7" borderId="41" xfId="4" applyNumberFormat="1" applyFont="1" applyFill="1" applyBorder="1" applyAlignment="1">
      <alignment vertical="center" wrapText="1"/>
    </xf>
    <xf numFmtId="165" fontId="34" fillId="7" borderId="42" xfId="4" applyNumberFormat="1" applyFont="1" applyFill="1" applyBorder="1" applyAlignment="1">
      <alignment vertical="center"/>
    </xf>
    <xf numFmtId="165" fontId="34" fillId="7" borderId="43" xfId="4" applyNumberFormat="1" applyFont="1" applyFill="1" applyBorder="1" applyAlignment="1">
      <alignment vertical="center"/>
    </xf>
    <xf numFmtId="167" fontId="34" fillId="7" borderId="43" xfId="4" applyNumberFormat="1" applyFont="1" applyFill="1" applyBorder="1" applyAlignment="1">
      <alignment vertical="center"/>
    </xf>
    <xf numFmtId="167" fontId="34" fillId="7" borderId="44" xfId="4" applyNumberFormat="1" applyFont="1" applyFill="1" applyBorder="1" applyAlignment="1">
      <alignment vertical="center"/>
    </xf>
    <xf numFmtId="167" fontId="34" fillId="7" borderId="45" xfId="4" applyNumberFormat="1" applyFont="1" applyFill="1" applyBorder="1" applyAlignment="1">
      <alignment vertical="center"/>
    </xf>
    <xf numFmtId="49" fontId="34" fillId="7" borderId="46" xfId="4" applyNumberFormat="1" applyFont="1" applyFill="1" applyBorder="1" applyAlignment="1">
      <alignment vertical="center" wrapText="1"/>
    </xf>
    <xf numFmtId="0" fontId="35" fillId="7" borderId="0" xfId="0" applyFont="1" applyFill="1" applyAlignment="1">
      <alignment horizontal="left" vertical="center"/>
    </xf>
    <xf numFmtId="0" fontId="54" fillId="6" borderId="0" xfId="4" applyFont="1" applyFill="1" applyAlignment="1">
      <alignment horizontal="left" vertical="center"/>
    </xf>
    <xf numFmtId="0" fontId="57" fillId="6" borderId="0" xfId="4" applyFont="1" applyFill="1" applyAlignment="1">
      <alignment vertical="center"/>
    </xf>
    <xf numFmtId="0" fontId="33" fillId="6" borderId="0" xfId="4" applyFont="1" applyFill="1" applyAlignment="1">
      <alignment vertical="center"/>
    </xf>
    <xf numFmtId="49" fontId="33" fillId="6" borderId="0" xfId="4" applyNumberFormat="1" applyFont="1" applyFill="1" applyAlignment="1">
      <alignment vertical="center" wrapText="1"/>
    </xf>
    <xf numFmtId="0" fontId="32" fillId="6" borderId="0" xfId="4" applyFont="1" applyFill="1" applyAlignment="1">
      <alignment horizontal="left" vertical="center"/>
    </xf>
    <xf numFmtId="49" fontId="34" fillId="6" borderId="0" xfId="4" applyNumberFormat="1" applyFont="1" applyFill="1" applyAlignment="1">
      <alignment horizontal="left" vertical="center"/>
    </xf>
    <xf numFmtId="0" fontId="49" fillId="10" borderId="47" xfId="0" applyFont="1" applyFill="1" applyBorder="1" applyAlignment="1">
      <alignment horizontal="center" vertical="center" wrapText="1"/>
    </xf>
    <xf numFmtId="164" fontId="49" fillId="10" borderId="47" xfId="0" applyNumberFormat="1" applyFont="1" applyFill="1" applyBorder="1" applyAlignment="1">
      <alignment horizontal="center" vertical="center" wrapText="1"/>
    </xf>
    <xf numFmtId="167" fontId="51" fillId="10" borderId="47" xfId="1" applyNumberFormat="1" applyFont="1" applyFill="1" applyBorder="1" applyAlignment="1">
      <alignment horizontal="center" vertical="center" wrapText="1"/>
    </xf>
    <xf numFmtId="0" fontId="34" fillId="5" borderId="35" xfId="4" applyFont="1" applyFill="1" applyBorder="1" applyAlignment="1">
      <alignment horizontal="left" vertical="center" wrapText="1"/>
    </xf>
    <xf numFmtId="0" fontId="34" fillId="5" borderId="36" xfId="4" applyFont="1" applyFill="1" applyBorder="1" applyAlignment="1">
      <alignment horizontal="left" vertical="center" wrapText="1"/>
    </xf>
    <xf numFmtId="0" fontId="34" fillId="5" borderId="36" xfId="4" applyFont="1" applyFill="1" applyBorder="1" applyAlignment="1">
      <alignment horizontal="center" vertical="center" wrapText="1"/>
    </xf>
    <xf numFmtId="0" fontId="40" fillId="5" borderId="36" xfId="4" applyFont="1" applyFill="1" applyBorder="1" applyAlignment="1">
      <alignment horizontal="center" vertical="center" wrapText="1"/>
    </xf>
    <xf numFmtId="167" fontId="34" fillId="5" borderId="36" xfId="4" applyNumberFormat="1" applyFont="1" applyFill="1" applyBorder="1" applyAlignment="1">
      <alignment horizontal="center" vertical="center" wrapText="1"/>
    </xf>
    <xf numFmtId="49" fontId="34" fillId="5" borderId="37" xfId="4" applyNumberFormat="1" applyFont="1" applyFill="1" applyBorder="1" applyAlignment="1">
      <alignment horizontal="center" vertical="center" wrapText="1"/>
    </xf>
    <xf numFmtId="0" fontId="41" fillId="7" borderId="0" xfId="4" applyFont="1" applyFill="1" applyAlignment="1">
      <alignment vertical="center"/>
    </xf>
    <xf numFmtId="0" fontId="42" fillId="7" borderId="0" xfId="4" applyFont="1" applyFill="1" applyAlignment="1">
      <alignment vertical="center"/>
    </xf>
    <xf numFmtId="49" fontId="41" fillId="7" borderId="0" xfId="4" applyNumberFormat="1" applyFont="1" applyFill="1" applyAlignment="1">
      <alignment horizontal="left" vertical="center" wrapText="1"/>
    </xf>
    <xf numFmtId="49" fontId="41" fillId="7" borderId="0" xfId="4" applyNumberFormat="1" applyFont="1" applyFill="1" applyAlignment="1">
      <alignment horizontal="left" vertical="center"/>
    </xf>
    <xf numFmtId="0" fontId="42" fillId="7" borderId="0" xfId="4" applyFont="1" applyFill="1" applyAlignment="1">
      <alignment horizontal="center" vertical="center"/>
    </xf>
    <xf numFmtId="0" fontId="41" fillId="7" borderId="20" xfId="4" applyFont="1" applyFill="1" applyBorder="1" applyAlignment="1">
      <alignment vertical="center"/>
    </xf>
    <xf numFmtId="0" fontId="41" fillId="7" borderId="20" xfId="4" applyFont="1" applyFill="1" applyBorder="1" applyAlignment="1" applyProtection="1">
      <alignment horizontal="left" vertical="center" wrapText="1"/>
      <protection locked="0"/>
    </xf>
    <xf numFmtId="0" fontId="41" fillId="7" borderId="20" xfId="4" applyFont="1" applyFill="1" applyBorder="1" applyAlignment="1">
      <alignment vertical="center" wrapText="1"/>
    </xf>
    <xf numFmtId="0" fontId="55" fillId="6" borderId="0" xfId="4" applyFont="1" applyFill="1" applyAlignment="1">
      <alignment vertical="center"/>
    </xf>
    <xf numFmtId="49" fontId="55" fillId="6" borderId="0" xfId="4" applyNumberFormat="1" applyFont="1" applyFill="1" applyAlignment="1">
      <alignment horizontal="left" vertical="center" wrapText="1"/>
    </xf>
    <xf numFmtId="49" fontId="56" fillId="6" borderId="0" xfId="4" applyNumberFormat="1" applyFont="1" applyFill="1" applyAlignment="1">
      <alignment horizontal="left" vertical="center"/>
    </xf>
    <xf numFmtId="49" fontId="55" fillId="6" borderId="0" xfId="4" applyNumberFormat="1" applyFont="1" applyFill="1" applyAlignment="1">
      <alignment horizontal="left" vertical="center"/>
    </xf>
    <xf numFmtId="0" fontId="42" fillId="5" borderId="20" xfId="4" applyFont="1" applyFill="1" applyBorder="1" applyAlignment="1">
      <alignment horizontal="left" vertical="center"/>
    </xf>
    <xf numFmtId="0" fontId="42" fillId="5" borderId="20" xfId="4" applyFont="1" applyFill="1" applyBorder="1" applyAlignment="1">
      <alignment horizontal="center" vertical="center" wrapText="1"/>
    </xf>
    <xf numFmtId="0" fontId="8" fillId="0" borderId="20" xfId="2" applyFill="1" applyBorder="1" applyAlignment="1">
      <alignment horizontal="center"/>
    </xf>
    <xf numFmtId="0" fontId="15" fillId="6" borderId="7" xfId="0" applyFont="1" applyFill="1" applyBorder="1" applyAlignment="1">
      <alignment horizontal="center"/>
    </xf>
    <xf numFmtId="0" fontId="30" fillId="6" borderId="7" xfId="0" applyFont="1" applyFill="1"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7" borderId="14" xfId="0" applyFill="1" applyBorder="1" applyAlignment="1">
      <alignment horizontal="left" wrapText="1"/>
    </xf>
    <xf numFmtId="0" fontId="0" fillId="7" borderId="2" xfId="0" applyFill="1" applyBorder="1" applyAlignment="1">
      <alignment horizontal="left"/>
    </xf>
    <xf numFmtId="0" fontId="0" fillId="7" borderId="15" xfId="0" applyFill="1" applyBorder="1" applyAlignment="1">
      <alignment horizontal="left"/>
    </xf>
    <xf numFmtId="0" fontId="0" fillId="7" borderId="14" xfId="0" applyFill="1" applyBorder="1" applyAlignment="1">
      <alignment horizontal="left"/>
    </xf>
    <xf numFmtId="0" fontId="0" fillId="7" borderId="14" xfId="0" applyFill="1" applyBorder="1" applyAlignment="1">
      <alignment horizontal="left" vertical="center"/>
    </xf>
    <xf numFmtId="0" fontId="0" fillId="7" borderId="2" xfId="0" applyFill="1" applyBorder="1" applyAlignment="1">
      <alignment horizontal="left" vertical="center"/>
    </xf>
    <xf numFmtId="0" fontId="0" fillId="7" borderId="15" xfId="0" applyFill="1" applyBorder="1" applyAlignment="1">
      <alignment horizontal="left" vertical="center"/>
    </xf>
    <xf numFmtId="0" fontId="0" fillId="7" borderId="25"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4" xfId="0" applyFill="1" applyBorder="1"/>
    <xf numFmtId="0" fontId="0" fillId="7" borderId="2" xfId="0" applyFill="1" applyBorder="1"/>
    <xf numFmtId="0" fontId="0" fillId="7" borderId="15" xfId="0" applyFill="1" applyBorder="1"/>
    <xf numFmtId="0" fontId="13" fillId="6" borderId="14" xfId="0" applyFont="1" applyFill="1" applyBorder="1" applyAlignment="1">
      <alignment horizontal="center"/>
    </xf>
    <xf numFmtId="0" fontId="13" fillId="6" borderId="15" xfId="0" applyFont="1" applyFill="1" applyBorder="1" applyAlignment="1">
      <alignment horizontal="center"/>
    </xf>
    <xf numFmtId="0" fontId="0" fillId="7" borderId="9" xfId="0" applyFill="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13" fillId="6" borderId="18" xfId="0" applyFont="1" applyFill="1" applyBorder="1" applyAlignment="1">
      <alignment horizontal="center"/>
    </xf>
    <xf numFmtId="0" fontId="13" fillId="6" borderId="0" xfId="0" applyFont="1" applyFill="1" applyAlignment="1">
      <alignment horizontal="center"/>
    </xf>
    <xf numFmtId="0" fontId="13" fillId="6" borderId="13" xfId="0" applyFont="1" applyFill="1" applyBorder="1" applyAlignment="1">
      <alignment horizontal="center"/>
    </xf>
    <xf numFmtId="0" fontId="24" fillId="0" borderId="3" xfId="0" quotePrefix="1"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5" borderId="27" xfId="0" applyFont="1" applyFill="1" applyBorder="1" applyAlignment="1">
      <alignment horizontal="center"/>
    </xf>
    <xf numFmtId="0" fontId="4" fillId="5" borderId="28" xfId="0" applyFont="1" applyFill="1" applyBorder="1" applyAlignment="1">
      <alignment horizontal="center"/>
    </xf>
    <xf numFmtId="0" fontId="4" fillId="5" borderId="29" xfId="0" applyFont="1" applyFill="1" applyBorder="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0" xfId="0" applyFont="1" applyAlignment="1">
      <alignment horizontal="left" vertical="top" wrapText="1"/>
    </xf>
    <xf numFmtId="0" fontId="7" fillId="4" borderId="14" xfId="0" applyFont="1" applyFill="1" applyBorder="1" applyAlignment="1">
      <alignment horizontal="center"/>
    </xf>
    <xf numFmtId="0" fontId="7" fillId="4" borderId="2" xfId="0" applyFont="1" applyFill="1" applyBorder="1" applyAlignment="1">
      <alignment horizontal="center"/>
    </xf>
    <xf numFmtId="0" fontId="7" fillId="4" borderId="15" xfId="0" applyFont="1" applyFill="1" applyBorder="1" applyAlignment="1">
      <alignment horizontal="center"/>
    </xf>
    <xf numFmtId="0" fontId="11" fillId="0" borderId="3" xfId="0" applyFont="1" applyBorder="1" applyAlignment="1">
      <alignment horizontal="left" wrapText="1"/>
    </xf>
    <xf numFmtId="0" fontId="11" fillId="0" borderId="0" xfId="0" applyFont="1" applyAlignment="1">
      <alignment horizontal="lef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9" fillId="0" borderId="0" xfId="0" applyFont="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1" fillId="0" borderId="0" xfId="0" applyFont="1" applyAlignment="1">
      <alignment horizontal="left" vertical="center" wrapText="1"/>
    </xf>
    <xf numFmtId="0" fontId="4" fillId="5" borderId="30" xfId="0" applyFont="1" applyFill="1" applyBorder="1" applyAlignment="1">
      <alignment horizontal="center"/>
    </xf>
    <xf numFmtId="0" fontId="4" fillId="5" borderId="21" xfId="0" applyFont="1" applyFill="1" applyBorder="1" applyAlignment="1">
      <alignment horizontal="center"/>
    </xf>
    <xf numFmtId="0" fontId="4" fillId="5" borderId="22" xfId="0" applyFont="1" applyFill="1" applyBorder="1" applyAlignment="1">
      <alignment horizontal="center"/>
    </xf>
    <xf numFmtId="0" fontId="11" fillId="0" borderId="3" xfId="0" applyFont="1" applyBorder="1" applyAlignment="1">
      <alignment horizontal="left" vertical="center" wrapText="1"/>
    </xf>
    <xf numFmtId="0" fontId="4" fillId="4" borderId="14" xfId="0" applyFont="1" applyFill="1" applyBorder="1" applyAlignment="1">
      <alignment horizontal="left"/>
    </xf>
    <xf numFmtId="0" fontId="4" fillId="4" borderId="15" xfId="0" applyFont="1" applyFill="1" applyBorder="1" applyAlignment="1">
      <alignment horizontal="left"/>
    </xf>
    <xf numFmtId="0" fontId="17" fillId="0" borderId="0" xfId="0" applyFont="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8" xfId="0" applyFont="1" applyBorder="1" applyAlignment="1">
      <alignment horizontal="left" vertical="center" wrapText="1"/>
    </xf>
    <xf numFmtId="0" fontId="7" fillId="0" borderId="8" xfId="0" applyFont="1" applyBorder="1" applyAlignment="1">
      <alignment horizontal="center" vertical="center" wrapText="1"/>
    </xf>
    <xf numFmtId="0" fontId="0" fillId="0" borderId="8" xfId="0" applyBorder="1" applyAlignment="1">
      <alignment horizontal="left" vertical="top" wrapText="1"/>
    </xf>
    <xf numFmtId="0" fontId="11" fillId="0" borderId="3" xfId="0" applyFont="1" applyBorder="1" applyAlignment="1">
      <alignment horizontal="left" vertical="top" wrapText="1"/>
    </xf>
    <xf numFmtId="0" fontId="17" fillId="0" borderId="8" xfId="0" applyFont="1" applyBorder="1" applyAlignment="1">
      <alignment horizontal="left"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17" fillId="0" borderId="9" xfId="0" applyFont="1" applyBorder="1" applyAlignment="1">
      <alignment vertical="center" wrapText="1"/>
    </xf>
    <xf numFmtId="0" fontId="17" fillId="0" borderId="11" xfId="0" applyFont="1" applyBorder="1" applyAlignment="1">
      <alignment vertical="center" wrapText="1"/>
    </xf>
    <xf numFmtId="0" fontId="11" fillId="0" borderId="0" xfId="0" applyFont="1" applyAlignment="1">
      <alignment horizontal="left" vertical="top"/>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4" fillId="0" borderId="9"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11" fillId="0" borderId="34" xfId="0" applyFont="1" applyBorder="1" applyAlignment="1">
      <alignment horizontal="left" vertical="top" wrapText="1"/>
    </xf>
    <xf numFmtId="0" fontId="11" fillId="0" borderId="30" xfId="0" applyFont="1" applyBorder="1" applyAlignment="1">
      <alignment horizontal="left" vertical="top" wrapText="1"/>
    </xf>
    <xf numFmtId="0" fontId="11" fillId="0" borderId="33" xfId="0" applyFont="1" applyBorder="1" applyAlignment="1">
      <alignment horizontal="left" vertical="top"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7" fillId="4" borderId="14" xfId="0" applyFont="1" applyFill="1" applyBorder="1" applyAlignment="1">
      <alignment horizontal="left"/>
    </xf>
    <xf numFmtId="0" fontId="7" fillId="4" borderId="15" xfId="0" applyFont="1" applyFill="1" applyBorder="1" applyAlignment="1">
      <alignment horizontal="left"/>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center" vertical="center"/>
    </xf>
    <xf numFmtId="0" fontId="11" fillId="0" borderId="34" xfId="0" applyFont="1" applyBorder="1" applyAlignment="1">
      <alignment horizontal="center" vertical="top" wrapText="1"/>
    </xf>
    <xf numFmtId="0" fontId="11" fillId="0" borderId="31" xfId="0" applyFont="1" applyBorder="1" applyAlignment="1">
      <alignment horizontal="left" vertical="top" wrapText="1"/>
    </xf>
    <xf numFmtId="0" fontId="3" fillId="0" borderId="0" xfId="0" applyFont="1" applyAlignment="1">
      <alignment horizont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11" fillId="0" borderId="30" xfId="0" applyFont="1" applyBorder="1" applyAlignment="1">
      <alignment horizontal="center" vertical="top" wrapText="1"/>
    </xf>
    <xf numFmtId="0" fontId="11" fillId="0" borderId="31" xfId="0" applyFont="1" applyBorder="1" applyAlignment="1">
      <alignment horizontal="center" vertical="top" wrapText="1"/>
    </xf>
    <xf numFmtId="0" fontId="11" fillId="0" borderId="33" xfId="0" applyFont="1" applyBorder="1" applyAlignment="1">
      <alignment horizontal="center" vertical="top" wrapText="1"/>
    </xf>
    <xf numFmtId="0" fontId="15" fillId="6" borderId="0" xfId="0" applyFont="1" applyFill="1" applyAlignment="1">
      <alignment horizontal="left" vertical="center"/>
    </xf>
    <xf numFmtId="0" fontId="34" fillId="7" borderId="0" xfId="4" applyFont="1" applyFill="1" applyAlignment="1">
      <alignment horizontal="left" vertical="center"/>
    </xf>
    <xf numFmtId="0" fontId="34" fillId="7" borderId="0" xfId="4" applyFont="1" applyFill="1" applyAlignment="1">
      <alignment horizontal="left" vertical="center" wrapText="1"/>
    </xf>
    <xf numFmtId="0" fontId="15" fillId="6" borderId="0" xfId="0" applyFont="1" applyFill="1" applyAlignment="1">
      <alignment horizontal="left"/>
    </xf>
    <xf numFmtId="0" fontId="54" fillId="6" borderId="0" xfId="4" applyFont="1" applyFill="1" applyAlignment="1">
      <alignment horizontal="left" vertical="center"/>
    </xf>
    <xf numFmtId="0" fontId="41" fillId="0" borderId="0" xfId="4" applyFont="1" applyAlignment="1">
      <alignment horizontal="left" vertical="center" wrapText="1"/>
    </xf>
  </cellXfs>
  <cellStyles count="5">
    <cellStyle name="Comma" xfId="1" builtinId="3"/>
    <cellStyle name="Hyperlink" xfId="2" builtinId="8"/>
    <cellStyle name="Normal" xfId="0" builtinId="0"/>
    <cellStyle name="Normal 2" xfId="4" xr:uid="{BB05AB4A-B7F2-4628-8487-E198D34E5366}"/>
    <cellStyle name="Percent" xfId="3" builtinId="5"/>
  </cellStyles>
  <dxfs count="1">
    <dxf>
      <font>
        <color rgb="FF9C0006"/>
      </font>
      <fill>
        <patternFill>
          <bgColor rgb="FFFFC7CE"/>
        </patternFill>
      </fill>
    </dxf>
  </dxfs>
  <tableStyles count="0" defaultTableStyle="TableStyleMedium2" defaultPivotStyle="PivotStyleLight16"/>
  <colors>
    <mruColors>
      <color rgb="FFC17529"/>
      <color rgb="FFECEAE3"/>
      <color rgb="FF00AC66"/>
      <color rgb="FFCCFFCC"/>
      <color rgb="FFE6FFCD"/>
      <color rgb="FFE1DCCC"/>
      <color rgb="FFD2C899"/>
      <color rgb="FFFFE2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4</xdr:col>
      <xdr:colOff>228600</xdr:colOff>
      <xdr:row>6</xdr:row>
      <xdr:rowOff>70497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57400" cy="9658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70485</xdr:colOff>
      <xdr:row>1</xdr:row>
      <xdr:rowOff>9525</xdr:rowOff>
    </xdr:from>
    <xdr:to>
      <xdr:col>2</xdr:col>
      <xdr:colOff>321945</xdr:colOff>
      <xdr:row>7</xdr:row>
      <xdr:rowOff>15252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085" y="177165"/>
          <a:ext cx="2106930" cy="9944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1</xdr:row>
      <xdr:rowOff>7620</xdr:rowOff>
    </xdr:from>
    <xdr:to>
      <xdr:col>2</xdr:col>
      <xdr:colOff>53340</xdr:colOff>
      <xdr:row>7</xdr:row>
      <xdr:rowOff>1917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175260"/>
          <a:ext cx="2106930" cy="10001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129540</xdr:colOff>
      <xdr:row>0</xdr:row>
      <xdr:rowOff>144780</xdr:rowOff>
    </xdr:from>
    <xdr:to>
      <xdr:col>2</xdr:col>
      <xdr:colOff>377190</xdr:colOff>
      <xdr:row>6</xdr:row>
      <xdr:rowOff>131457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140" y="144780"/>
          <a:ext cx="2106930" cy="10001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1</xdr:row>
      <xdr:rowOff>0</xdr:rowOff>
    </xdr:from>
    <xdr:to>
      <xdr:col>2</xdr:col>
      <xdr:colOff>330200</xdr:colOff>
      <xdr:row>7</xdr:row>
      <xdr:rowOff>12</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 y="167640"/>
          <a:ext cx="2106930" cy="10001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83127</xdr:colOff>
      <xdr:row>0</xdr:row>
      <xdr:rowOff>131619</xdr:rowOff>
    </xdr:from>
    <xdr:to>
      <xdr:col>1</xdr:col>
      <xdr:colOff>2153862</xdr:colOff>
      <xdr:row>6</xdr:row>
      <xdr:rowOff>129726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27" y="131619"/>
          <a:ext cx="2057400" cy="9918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3</xdr:col>
      <xdr:colOff>61595</xdr:colOff>
      <xdr:row>6</xdr:row>
      <xdr:rowOff>74307</xdr:rowOff>
    </xdr:to>
    <xdr:pic>
      <xdr:nvPicPr>
        <xdr:cNvPr id="3" name="Picture 2">
          <a:extLst>
            <a:ext uri="{FF2B5EF4-FFF2-40B4-BE49-F238E27FC236}">
              <a16:creationId xmlns:a16="http://schemas.microsoft.com/office/drawing/2014/main" id="{1E29C15C-5DCE-4BCE-909A-7DFCD47E7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76200"/>
          <a:ext cx="2070735" cy="9506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95250</xdr:colOff>
      <xdr:row>1</xdr:row>
      <xdr:rowOff>12700</xdr:rowOff>
    </xdr:from>
    <xdr:to>
      <xdr:col>3</xdr:col>
      <xdr:colOff>4214</xdr:colOff>
      <xdr:row>7</xdr:row>
      <xdr:rowOff>24777</xdr:rowOff>
    </xdr:to>
    <xdr:pic>
      <xdr:nvPicPr>
        <xdr:cNvPr id="3" name="Picture 2">
          <a:extLst>
            <a:ext uri="{FF2B5EF4-FFF2-40B4-BE49-F238E27FC236}">
              <a16:creationId xmlns:a16="http://schemas.microsoft.com/office/drawing/2014/main" id="{8F86C470-D653-4C29-82FF-0FFE57B1C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550" y="171450"/>
          <a:ext cx="2070735" cy="95060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136072</xdr:colOff>
      <xdr:row>1</xdr:row>
      <xdr:rowOff>18143</xdr:rowOff>
    </xdr:from>
    <xdr:to>
      <xdr:col>3</xdr:col>
      <xdr:colOff>1543</xdr:colOff>
      <xdr:row>6</xdr:row>
      <xdr:rowOff>152322</xdr:rowOff>
    </xdr:to>
    <xdr:pic>
      <xdr:nvPicPr>
        <xdr:cNvPr id="3" name="Picture 2">
          <a:extLst>
            <a:ext uri="{FF2B5EF4-FFF2-40B4-BE49-F238E27FC236}">
              <a16:creationId xmlns:a16="http://schemas.microsoft.com/office/drawing/2014/main" id="{72669A76-CCB2-41CE-A9D1-B3EF1F592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72" y="181429"/>
          <a:ext cx="2070735" cy="95060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45362</xdr:colOff>
      <xdr:row>27</xdr:row>
      <xdr:rowOff>0</xdr:rowOff>
    </xdr:from>
    <xdr:to>
      <xdr:col>22</xdr:col>
      <xdr:colOff>378874</xdr:colOff>
      <xdr:row>103</xdr:row>
      <xdr:rowOff>117938</xdr:rowOff>
    </xdr:to>
    <xdr:sp macro="" textlink="">
      <xdr:nvSpPr>
        <xdr:cNvPr id="2" name="TextBox 1">
          <a:extLst>
            <a:ext uri="{FF2B5EF4-FFF2-40B4-BE49-F238E27FC236}">
              <a16:creationId xmlns:a16="http://schemas.microsoft.com/office/drawing/2014/main" id="{DEC6DF38-EC3C-49BD-894D-D4E840B451AD}"/>
            </a:ext>
          </a:extLst>
        </xdr:cNvPr>
        <xdr:cNvSpPr txBox="1"/>
      </xdr:nvSpPr>
      <xdr:spPr>
        <a:xfrm>
          <a:off x="671291" y="5216071"/>
          <a:ext cx="14385154" cy="13906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effectLst/>
            </a:rPr>
            <a:t>Constituent Entity</a:t>
          </a:r>
          <a:endParaRPr lang="en-US">
            <a:effectLst/>
          </a:endParaRPr>
        </a:p>
        <a:p>
          <a:r>
            <a:rPr lang="en-US" sz="1100">
              <a:effectLst/>
            </a:rPr>
            <a:t> </a:t>
          </a:r>
          <a:endParaRPr lang="en-US">
            <a:effectLst/>
          </a:endParaRPr>
        </a:p>
        <a:p>
          <a:r>
            <a:rPr lang="en-US" sz="1100">
              <a:effectLst/>
            </a:rPr>
            <a:t>A constituent entity (“</a:t>
          </a:r>
          <a:r>
            <a:rPr lang="en-US" sz="1100" b="1">
              <a:effectLst/>
            </a:rPr>
            <a:t>CE</a:t>
          </a:r>
          <a:r>
            <a:rPr lang="en-US" sz="1100">
              <a:effectLst/>
            </a:rPr>
            <a:t>”) of the First Quantum Group means any business entity of the Group that is included in the consolidated financial statements of First Quantum for financial reporting purposes.</a:t>
          </a:r>
          <a:endParaRPr lang="en-US">
            <a:effectLst/>
          </a:endParaRPr>
        </a:p>
        <a:p>
          <a:r>
            <a:rPr lang="en-US" sz="1100">
              <a:effectLst/>
            </a:rPr>
            <a:t> </a:t>
          </a:r>
          <a:endParaRPr lang="en-US">
            <a:effectLst/>
          </a:endParaRPr>
        </a:p>
        <a:p>
          <a:r>
            <a:rPr lang="en-US" sz="1100" b="1">
              <a:effectLst/>
            </a:rPr>
            <a:t>Tax Jurisdiction</a:t>
          </a:r>
          <a:endParaRPr lang="en-US">
            <a:effectLst/>
          </a:endParaRPr>
        </a:p>
        <a:p>
          <a:r>
            <a:rPr lang="en-US" sz="1100" b="1">
              <a:effectLst/>
            </a:rPr>
            <a:t> </a:t>
          </a:r>
          <a:endParaRPr lang="en-US">
            <a:effectLst/>
          </a:endParaRPr>
        </a:p>
        <a:p>
          <a:r>
            <a:rPr lang="en-US" sz="1100">
              <a:effectLst/>
            </a:rPr>
            <a:t>A tax jurisdiction is defined as a State as well as a non-State jurisdiction which has fiscal autonomy and in respect of which a country code exists.</a:t>
          </a:r>
          <a:endParaRPr lang="en-US">
            <a:effectLst/>
          </a:endParaRPr>
        </a:p>
        <a:p>
          <a:r>
            <a:rPr lang="en-US" sz="1100">
              <a:effectLst/>
            </a:rPr>
            <a:t> </a:t>
          </a:r>
          <a:endParaRPr lang="en-US">
            <a:effectLst/>
          </a:endParaRPr>
        </a:p>
        <a:p>
          <a:r>
            <a:rPr lang="en-US" sz="1100" b="1">
              <a:effectLst/>
            </a:rPr>
            <a:t>Revenues</a:t>
          </a:r>
          <a:endParaRPr lang="en-US">
            <a:effectLst/>
          </a:endParaRPr>
        </a:p>
        <a:p>
          <a:r>
            <a:rPr lang="en-US" sz="1100" b="1">
              <a:effectLst/>
            </a:rPr>
            <a:t> </a:t>
          </a:r>
          <a:endParaRPr lang="en-US">
            <a:effectLst/>
          </a:endParaRPr>
        </a:p>
        <a:p>
          <a:r>
            <a:rPr lang="en-US" sz="1100">
              <a:effectLst/>
            </a:rPr>
            <a:t>Revenues are interpreted in the broadest possible sense to include income from sales of inventory and properties, services, interest, foreign exchange gains, capital gains and revaluation gains and any other amounts.  Dividends received from other CEs within the First Quantum group are not included in revenues.</a:t>
          </a:r>
          <a:endParaRPr lang="en-US">
            <a:effectLst/>
          </a:endParaRPr>
        </a:p>
        <a:p>
          <a:r>
            <a:rPr lang="en-US" sz="1100">
              <a:effectLst/>
            </a:rPr>
            <a:t> </a:t>
          </a:r>
          <a:endParaRPr lang="en-US">
            <a:effectLst/>
          </a:endParaRPr>
        </a:p>
        <a:p>
          <a:r>
            <a:rPr lang="en-US" sz="1100">
              <a:effectLst/>
            </a:rPr>
            <a:t>Revenues are split between unrelated party and related party revenues.</a:t>
          </a:r>
          <a:endParaRPr lang="en-US">
            <a:effectLst/>
          </a:endParaRPr>
        </a:p>
        <a:p>
          <a:r>
            <a:rPr lang="en-US" sz="1100">
              <a:effectLst/>
            </a:rPr>
            <a:t> </a:t>
          </a:r>
          <a:endParaRPr lang="en-US">
            <a:effectLst/>
          </a:endParaRPr>
        </a:p>
        <a:p>
          <a:r>
            <a:rPr lang="en-US" sz="1100" b="1">
              <a:effectLst/>
            </a:rPr>
            <a:t>Revenues – Unrelated Party</a:t>
          </a:r>
          <a:endParaRPr lang="en-US">
            <a:effectLst/>
          </a:endParaRPr>
        </a:p>
        <a:p>
          <a:r>
            <a:rPr lang="en-US" sz="1100">
              <a:effectLst/>
            </a:rPr>
            <a:t> </a:t>
          </a:r>
          <a:endParaRPr lang="en-US">
            <a:effectLst/>
          </a:endParaRPr>
        </a:p>
        <a:p>
          <a:r>
            <a:rPr lang="en-US" sz="1100">
              <a:effectLst/>
            </a:rPr>
            <a:t>Revenues – Unrelated Party is the sum of revenues of all the CEs of the First Quantum Group listed in Table 2, for each relevant tax jurisdiction, generated from transactions with independent entities.</a:t>
          </a:r>
          <a:endParaRPr lang="en-US">
            <a:effectLst/>
          </a:endParaRPr>
        </a:p>
        <a:p>
          <a:r>
            <a:rPr lang="en-US" sz="1100">
              <a:effectLst/>
            </a:rPr>
            <a:t> </a:t>
          </a:r>
          <a:endParaRPr lang="en-US">
            <a:effectLst/>
          </a:endParaRPr>
        </a:p>
        <a:p>
          <a:r>
            <a:rPr lang="en-US" sz="1100" b="1">
              <a:effectLst/>
            </a:rPr>
            <a:t>Revenues – Related Party</a:t>
          </a:r>
          <a:endParaRPr lang="en-US">
            <a:effectLst/>
          </a:endParaRPr>
        </a:p>
        <a:p>
          <a:r>
            <a:rPr lang="en-US" sz="1100">
              <a:effectLst/>
            </a:rPr>
            <a:t> </a:t>
          </a:r>
          <a:endParaRPr lang="en-US">
            <a:effectLst/>
          </a:endParaRPr>
        </a:p>
        <a:p>
          <a:r>
            <a:rPr lang="en-US" sz="1100">
              <a:effectLst/>
            </a:rPr>
            <a:t>Revenues – Related Party is the aggregate amount of revenues generated from transactions between CEs listed in Table 2, for each relevant tax jurisdiction. The financial results of all intercompany transactions within the same jurisdiction is aggregated and not consolidated.  Dividends received from other CEs are not included in related party revenues.</a:t>
          </a:r>
          <a:endParaRPr lang="en-US">
            <a:effectLst/>
          </a:endParaRPr>
        </a:p>
        <a:p>
          <a:r>
            <a:rPr lang="en-US" sz="1100">
              <a:effectLst/>
            </a:rPr>
            <a:t> </a:t>
          </a:r>
          <a:endParaRPr lang="en-US">
            <a:effectLst/>
          </a:endParaRPr>
        </a:p>
        <a:p>
          <a:r>
            <a:rPr lang="en-US" sz="1100">
              <a:effectLst/>
            </a:rPr>
            <a:t>Related party revenues are further split between related party revenues from tax resident of same jurisdiction (i.e., intra-jurisdiction related party revenues) and related party revenues not from tax resident of same jurisdiction (i.e., related party revenues between jurisdictions).</a:t>
          </a:r>
          <a:endParaRPr lang="en-US">
            <a:effectLst/>
          </a:endParaRPr>
        </a:p>
        <a:p>
          <a:endParaRPr lang="en-US" sz="1100"/>
        </a:p>
        <a:p>
          <a:r>
            <a:rPr lang="en-US" sz="1100" b="1">
              <a:effectLst/>
            </a:rPr>
            <a:t>Profit/(Loss) before Income Tax</a:t>
          </a:r>
          <a:endParaRPr lang="en-US">
            <a:effectLst/>
          </a:endParaRPr>
        </a:p>
        <a:p>
          <a:r>
            <a:rPr lang="en-US" sz="1100" b="1">
              <a:effectLst/>
            </a:rPr>
            <a:t> </a:t>
          </a:r>
          <a:endParaRPr lang="en-US">
            <a:effectLst/>
          </a:endParaRPr>
        </a:p>
        <a:p>
          <a:r>
            <a:rPr lang="en-US" sz="1100">
              <a:effectLst/>
            </a:rPr>
            <a:t>The sum of the profit or loss before income tax for all CEs resident for tax purposes in the relevant tax jurisdiction. The profit or loss includes all extraordinary income and expense items.  Dividends received from other CEs are not included in “Profit (loss) before income tax”.</a:t>
          </a:r>
          <a:endParaRPr lang="en-US">
            <a:effectLst/>
          </a:endParaRPr>
        </a:p>
        <a:p>
          <a:r>
            <a:rPr lang="en-US" sz="1100">
              <a:effectLst/>
            </a:rPr>
            <a:t> </a:t>
          </a:r>
          <a:endParaRPr lang="en-US">
            <a:effectLst/>
          </a:endParaRPr>
        </a:p>
        <a:p>
          <a:r>
            <a:rPr lang="en-US" sz="1100" b="1">
              <a:effectLst/>
            </a:rPr>
            <a:t>Income Tax Paid (on Cash Basis)</a:t>
          </a:r>
          <a:endParaRPr lang="en-US">
            <a:effectLst/>
          </a:endParaRPr>
        </a:p>
        <a:p>
          <a:r>
            <a:rPr lang="en-US" sz="1100" b="1">
              <a:effectLst/>
            </a:rPr>
            <a:t> </a:t>
          </a:r>
          <a:endParaRPr lang="en-US">
            <a:effectLst/>
          </a:endParaRPr>
        </a:p>
        <a:p>
          <a:r>
            <a:rPr lang="en-US" sz="1100">
              <a:effectLst/>
            </a:rPr>
            <a:t>The total amount of income tax actually paid during the relevant fiscal year by all CEs resident for tax purposes in the relevant tax jurisdiction. Income taxes paid include taxes paid by the CE to the residence tax jurisdiction and to all other tax jurisdictions. Income taxes paid include withholding taxes paid by other entities (related parties and unrelated parties) with respect to payments to the CE. For example, if company A resident in tax jurisdiction A earns interest in tax jurisdiction B, the tax withheld in tax jurisdiction B should be reported by company A.</a:t>
          </a:r>
          <a:endParaRPr lang="en-US">
            <a:effectLst/>
          </a:endParaRPr>
        </a:p>
        <a:p>
          <a:r>
            <a:rPr lang="en-US" sz="1100">
              <a:effectLst/>
            </a:rPr>
            <a:t> </a:t>
          </a:r>
          <a:endParaRPr lang="en-US">
            <a:effectLst/>
          </a:endParaRPr>
        </a:p>
        <a:p>
          <a:r>
            <a:rPr lang="en-US" sz="1100">
              <a:effectLst/>
            </a:rPr>
            <a:t>A refund of income tax is reported as a reduction in Income Tax Paid (on Cash Basis) in the reporting fiscal year in which the refund is received.</a:t>
          </a:r>
          <a:endParaRPr lang="en-US">
            <a:effectLst/>
          </a:endParaRPr>
        </a:p>
        <a:p>
          <a:r>
            <a:rPr lang="en-US" sz="1100">
              <a:effectLst/>
            </a:rPr>
            <a:t> </a:t>
          </a:r>
          <a:endParaRPr lang="en-US">
            <a:effectLst/>
          </a:endParaRPr>
        </a:p>
        <a:p>
          <a:r>
            <a:rPr lang="en-US" sz="1100">
              <a:effectLst/>
            </a:rPr>
            <a:t>Income Tax Paid (on cash basis) does not include income tax accrued or income tax paid with respect to dividends from CEs that are not included in "Profit (loss) before Income Tax".</a:t>
          </a:r>
          <a:endParaRPr lang="en-US">
            <a:effectLst/>
          </a:endParaRPr>
        </a:p>
        <a:p>
          <a:endParaRPr lang="en-US" sz="1100"/>
        </a:p>
        <a:p>
          <a:r>
            <a:rPr lang="en-US" sz="1100" b="1">
              <a:effectLst/>
            </a:rPr>
            <a:t>Income Tax Accrued (Current Year)</a:t>
          </a:r>
          <a:endParaRPr lang="en-US">
            <a:effectLst/>
          </a:endParaRPr>
        </a:p>
        <a:p>
          <a:r>
            <a:rPr lang="en-US" sz="1100" b="1">
              <a:effectLst/>
            </a:rPr>
            <a:t> </a:t>
          </a:r>
          <a:endParaRPr lang="en-US">
            <a:effectLst/>
          </a:endParaRPr>
        </a:p>
        <a:p>
          <a:r>
            <a:rPr lang="en-US" sz="1100">
              <a:effectLst/>
            </a:rPr>
            <a:t>The sum of the accrued current tax expense recorded on taxable profits or losses of the year of reporting of all CEs resident for tax purposes in the relevant tax jurisdiction. The current tax expense reflects only operations in the current year and does not include deferred taxes or provisions for uncertain tax liabilities.</a:t>
          </a:r>
          <a:endParaRPr lang="en-US">
            <a:effectLst/>
          </a:endParaRPr>
        </a:p>
        <a:p>
          <a:r>
            <a:rPr lang="en-US" sz="1100">
              <a:effectLst/>
            </a:rPr>
            <a:t> </a:t>
          </a:r>
          <a:endParaRPr lang="en-US">
            <a:effectLst/>
          </a:endParaRPr>
        </a:p>
        <a:p>
          <a:r>
            <a:rPr lang="en-US" sz="1100">
              <a:effectLst/>
            </a:rPr>
            <a:t>Income Tax Accrued (current year) does not include income tax accrued or income tax paid with respect to dividends from CEs that are not included in "Profit (loss) before Income Tax".</a:t>
          </a:r>
          <a:endParaRPr lang="en-US">
            <a:effectLst/>
          </a:endParaRPr>
        </a:p>
        <a:p>
          <a:r>
            <a:rPr lang="en-US" sz="1100">
              <a:effectLst/>
            </a:rPr>
            <a:t> </a:t>
          </a:r>
          <a:endParaRPr lang="en-US">
            <a:effectLst/>
          </a:endParaRPr>
        </a:p>
        <a:p>
          <a:r>
            <a:rPr lang="en-US" sz="1100" b="1">
              <a:effectLst/>
            </a:rPr>
            <a:t>Accumulated Earnings</a:t>
          </a:r>
          <a:endParaRPr lang="en-US">
            <a:effectLst/>
          </a:endParaRPr>
        </a:p>
        <a:p>
          <a:r>
            <a:rPr lang="en-US" sz="1100" b="1">
              <a:effectLst/>
            </a:rPr>
            <a:t> </a:t>
          </a:r>
          <a:endParaRPr lang="en-US">
            <a:effectLst/>
          </a:endParaRPr>
        </a:p>
        <a:p>
          <a:r>
            <a:rPr lang="en-US" sz="1100">
              <a:effectLst/>
            </a:rPr>
            <a:t>The aggregated sum of the total accumulated earnings of all CEs resident for tax purposes in the relevant tax jurisdiction as of the end of the year. With regard to permanent establishments that are not legal entities, accumulated earnings is reported by the legal entity of which the permanent establishment is a part.</a:t>
          </a:r>
          <a:endParaRPr lang="en-US">
            <a:effectLst/>
          </a:endParaRPr>
        </a:p>
        <a:p>
          <a:endParaRPr lang="en-US" sz="1100"/>
        </a:p>
        <a:p>
          <a:r>
            <a:rPr lang="en-US" sz="1100" b="1">
              <a:effectLst/>
            </a:rPr>
            <a:t>Number of Employees</a:t>
          </a:r>
          <a:endParaRPr lang="en-US">
            <a:effectLst/>
          </a:endParaRPr>
        </a:p>
        <a:p>
          <a:r>
            <a:rPr lang="en-US" sz="1100" b="1">
              <a:effectLst/>
            </a:rPr>
            <a:t> </a:t>
          </a:r>
          <a:endParaRPr lang="en-US">
            <a:effectLst/>
          </a:endParaRPr>
        </a:p>
        <a:p>
          <a:r>
            <a:rPr lang="en-US" sz="1100">
              <a:effectLst/>
            </a:rPr>
            <a:t>The total number of employees on a full-time equivalent basis of all CEs resident for tax purposes in the relevant tax jurisdiction. The number of employees is reported as of the year-end, on the basis of average employment levels for the year or on any other basis consistently applied across tax jurisdictions and from year to year that reasonably reflects the number of employees per jurisdiction for the year. For this purpose, independent contractors, their employees, and seconded employees participating in the ordinary operating activities of the CE have been reported as employees.</a:t>
          </a:r>
          <a:endParaRPr lang="en-US">
            <a:effectLst/>
          </a:endParaRPr>
        </a:p>
        <a:p>
          <a:r>
            <a:rPr lang="en-US" sz="1100">
              <a:effectLst/>
            </a:rPr>
            <a:t> </a:t>
          </a:r>
          <a:endParaRPr lang="en-US">
            <a:effectLst/>
          </a:endParaRPr>
        </a:p>
        <a:p>
          <a:r>
            <a:rPr lang="en-US" sz="1100" b="1">
              <a:effectLst/>
            </a:rPr>
            <a:t>Tangible Assets other than Cash and Cash Equivalents</a:t>
          </a:r>
          <a:endParaRPr lang="en-US">
            <a:effectLst/>
          </a:endParaRPr>
        </a:p>
        <a:p>
          <a:r>
            <a:rPr lang="en-US" sz="1100" b="1">
              <a:effectLst/>
            </a:rPr>
            <a:t> </a:t>
          </a:r>
          <a:endParaRPr lang="en-US">
            <a:effectLst/>
          </a:endParaRPr>
        </a:p>
        <a:p>
          <a:r>
            <a:rPr lang="en-US" sz="1100">
              <a:effectLst/>
            </a:rPr>
            <a:t>The sum of the net book values of tangible assets of all CEs resident for tax purposes in the relevant tax jurisdiction. With regard to permanent establishments, assets attributable to the permanent establishment are reported by reference to the tax jurisdiction in which the permanent establishment is situated and not by reference to the tax jurisdiction of residence of the business entity of which the permanent establishment is a part. Tangible assets for this purpose do not include cash or cash equivalents, intangibles or financial assets.</a:t>
          </a:r>
          <a:endParaRPr lang="en-US">
            <a:effectLst/>
          </a:endParaRPr>
        </a:p>
        <a:p>
          <a:r>
            <a:rPr lang="en-US" sz="1100">
              <a:effectLst/>
            </a:rPr>
            <a:t> </a:t>
          </a:r>
          <a:endParaRPr lang="en-US">
            <a:effectLst/>
          </a:endParaRPr>
        </a:p>
        <a:p>
          <a:r>
            <a:rPr lang="en-US" sz="1100" b="1">
              <a:effectLst/>
            </a:rPr>
            <a:t>Statutory tax rate</a:t>
          </a:r>
          <a:endParaRPr lang="en-US">
            <a:effectLst/>
          </a:endParaRPr>
        </a:p>
        <a:p>
          <a:r>
            <a:rPr lang="en-US" sz="1100">
              <a:effectLst/>
            </a:rPr>
            <a:t> </a:t>
          </a:r>
          <a:endParaRPr lang="en-US">
            <a:effectLst/>
          </a:endParaRPr>
        </a:p>
        <a:p>
          <a:r>
            <a:rPr lang="en-US" sz="1100">
              <a:effectLst/>
            </a:rPr>
            <a:t>The tax rate imposed by law in a country and accepted as generally applicable to taxable profits. In this report, it refers to the generally applicable rate of corporate income tax, including, where relevant, an average of income taxes above the statutory tax rate, for example, state taxes.</a:t>
          </a:r>
          <a:endParaRPr lang="en-US">
            <a:effectLst/>
          </a:endParaRPr>
        </a:p>
        <a:p>
          <a:r>
            <a:rPr lang="en-US" sz="1100">
              <a:effectLst/>
            </a:rPr>
            <a:t> </a:t>
          </a:r>
          <a:endParaRPr lang="en-US">
            <a:effectLst/>
          </a:endParaRPr>
        </a:p>
        <a:p>
          <a:r>
            <a:rPr lang="en-US" sz="1100" b="1">
              <a:effectLst/>
            </a:rPr>
            <a:t>Effective current corporate tax rate</a:t>
          </a:r>
          <a:endParaRPr lang="en-US">
            <a:effectLst/>
          </a:endParaRPr>
        </a:p>
        <a:p>
          <a:r>
            <a:rPr lang="en-US" sz="1100">
              <a:effectLst/>
            </a:rPr>
            <a:t> </a:t>
          </a:r>
          <a:endParaRPr lang="en-US">
            <a:effectLst/>
          </a:endParaRPr>
        </a:p>
        <a:p>
          <a:r>
            <a:rPr lang="en-US" sz="1100">
              <a:effectLst/>
            </a:rPr>
            <a:t>The ratio of corporate income taxes accrued compared with the profits (or loss) before tax in the financial statements. In this Report, the corporate income taxes accrued include current taxes, including prior period adjustments, and excludes deferred taxes.</a:t>
          </a:r>
          <a:endParaRPr lang="en-US">
            <a:effectLst/>
          </a:endParaRPr>
        </a:p>
        <a:p>
          <a:endParaRPr lang="en-US" sz="1100"/>
        </a:p>
      </xdr:txBody>
    </xdr:sp>
    <xdr:clientData/>
  </xdr:twoCellAnchor>
  <xdr:twoCellAnchor editAs="oneCell">
    <xdr:from>
      <xdr:col>1</xdr:col>
      <xdr:colOff>108856</xdr:colOff>
      <xdr:row>1</xdr:row>
      <xdr:rowOff>18142</xdr:rowOff>
    </xdr:from>
    <xdr:to>
      <xdr:col>3</xdr:col>
      <xdr:colOff>25671</xdr:colOff>
      <xdr:row>6</xdr:row>
      <xdr:rowOff>152321</xdr:rowOff>
    </xdr:to>
    <xdr:pic>
      <xdr:nvPicPr>
        <xdr:cNvPr id="4" name="Picture 3">
          <a:extLst>
            <a:ext uri="{FF2B5EF4-FFF2-40B4-BE49-F238E27FC236}">
              <a16:creationId xmlns:a16="http://schemas.microsoft.com/office/drawing/2014/main" id="{3825F7A5-1AEF-435E-9376-23EA3215A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785" y="181428"/>
          <a:ext cx="2070735" cy="950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51954</xdr:colOff>
      <xdr:row>0</xdr:row>
      <xdr:rowOff>162791</xdr:rowOff>
    </xdr:from>
    <xdr:to>
      <xdr:col>1</xdr:col>
      <xdr:colOff>2113799</xdr:colOff>
      <xdr:row>6</xdr:row>
      <xdr:rowOff>151373</xdr:rowOff>
    </xdr:to>
    <xdr:pic>
      <xdr:nvPicPr>
        <xdr:cNvPr id="2" name="Picture 1">
          <a:extLst>
            <a:ext uri="{FF2B5EF4-FFF2-40B4-BE49-F238E27FC236}">
              <a16:creationId xmlns:a16="http://schemas.microsoft.com/office/drawing/2014/main" id="{40E17711-2452-4FF7-BCE5-534D4860C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554" y="162791"/>
          <a:ext cx="2066925" cy="9658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xdr:colOff>
      <xdr:row>1</xdr:row>
      <xdr:rowOff>19050</xdr:rowOff>
    </xdr:from>
    <xdr:to>
      <xdr:col>2</xdr:col>
      <xdr:colOff>628650</xdr:colOff>
      <xdr:row>7</xdr:row>
      <xdr:rowOff>20967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370" y="186690"/>
          <a:ext cx="2099310" cy="10001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51954</xdr:colOff>
      <xdr:row>0</xdr:row>
      <xdr:rowOff>162791</xdr:rowOff>
    </xdr:from>
    <xdr:to>
      <xdr:col>2</xdr:col>
      <xdr:colOff>598689</xdr:colOff>
      <xdr:row>7</xdr:row>
      <xdr:rowOff>878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54" y="162791"/>
          <a:ext cx="2058266" cy="981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xdr:colOff>
      <xdr:row>0</xdr:row>
      <xdr:rowOff>129540</xdr:rowOff>
    </xdr:from>
    <xdr:to>
      <xdr:col>2</xdr:col>
      <xdr:colOff>704850</xdr:colOff>
      <xdr:row>6</xdr:row>
      <xdr:rowOff>133362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 y="129540"/>
          <a:ext cx="2095500" cy="10001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45720</xdr:colOff>
      <xdr:row>1</xdr:row>
      <xdr:rowOff>7620</xdr:rowOff>
    </xdr:from>
    <xdr:to>
      <xdr:col>2</xdr:col>
      <xdr:colOff>554355</xdr:colOff>
      <xdr:row>7</xdr:row>
      <xdr:rowOff>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320" y="175260"/>
          <a:ext cx="2105025" cy="10001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91440</xdr:colOff>
      <xdr:row>1</xdr:row>
      <xdr:rowOff>114300</xdr:rowOff>
    </xdr:from>
    <xdr:to>
      <xdr:col>1</xdr:col>
      <xdr:colOff>1882140</xdr:colOff>
      <xdr:row>6</xdr:row>
      <xdr:rowOff>133228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 y="281940"/>
          <a:ext cx="1781175" cy="8647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0</xdr:row>
      <xdr:rowOff>160020</xdr:rowOff>
    </xdr:from>
    <xdr:to>
      <xdr:col>2</xdr:col>
      <xdr:colOff>401955</xdr:colOff>
      <xdr:row>7</xdr:row>
      <xdr:rowOff>1917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 y="160020"/>
          <a:ext cx="2108835" cy="10001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83820</xdr:colOff>
      <xdr:row>1</xdr:row>
      <xdr:rowOff>22860</xdr:rowOff>
    </xdr:from>
    <xdr:to>
      <xdr:col>2</xdr:col>
      <xdr:colOff>592455</xdr:colOff>
      <xdr:row>7</xdr:row>
      <xdr:rowOff>20967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 y="190500"/>
          <a:ext cx="2105025" cy="1000137"/>
        </a:xfrm>
        <a:prstGeom prst="rect">
          <a:avLst/>
        </a:prstGeom>
      </xdr:spPr>
    </xdr:pic>
    <xdr:clientData/>
  </xdr:twoCellAnchor>
</xdr:wsDr>
</file>

<file path=xl/theme/theme1.xml><?xml version="1.0" encoding="utf-8"?>
<a:theme xmlns:a="http://schemas.openxmlformats.org/drawingml/2006/main" name="Office Theme">
  <a:themeElements>
    <a:clrScheme name="Yellow Orange">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first-quantum.com/wp-content/uploads/2025/08/FQM-2022-Climate-Change-Report-final.pdf" TargetMode="External"/><Relationship Id="rId18" Type="http://schemas.openxmlformats.org/officeDocument/2006/relationships/hyperlink" Target="https://www.first-quantum.com/wp-content/uploads/2025/08/2023-ESTMA-report-for-submission-v2.pdf" TargetMode="External"/><Relationship Id="rId26" Type="http://schemas.openxmlformats.org/officeDocument/2006/relationships/hyperlink" Target="https://www.first-quantum.com/wp-content/uploads/2025/08/5377_FQM_TaxReport2022_FINAL.pdf" TargetMode="External"/><Relationship Id="rId39" Type="http://schemas.openxmlformats.org/officeDocument/2006/relationships/hyperlink" Target="https://www.sedarplus.ca/csa-party/records/document.html?id=11f988b49f8ebc2f09ae16d6c872b7caf8a12d11b46edf2152101dd62bdd9e96" TargetMode="External"/><Relationship Id="rId21" Type="http://schemas.openxmlformats.org/officeDocument/2006/relationships/hyperlink" Target="https://www.first-quantum.com/wp-content/uploads/2025/08/8900-FQM-2024-Modern-Slavery-Report-Approved.pdf" TargetMode="External"/><Relationship Id="rId34" Type="http://schemas.openxmlformats.org/officeDocument/2006/relationships/hyperlink" Target="https://www.sedarplus.ca/csa-party/records/document.html?id=305ec8c89dcae51d0a8916bfad4dea39f3f1c64b5bd2c18367df7bc5b08fa275" TargetMode="External"/><Relationship Id="rId42" Type="http://schemas.openxmlformats.org/officeDocument/2006/relationships/hyperlink" Target="https://www.first-quantum.com/wp-content/uploads/2026/05/2025-climate-change-report.pdf" TargetMode="External"/><Relationship Id="rId7" Type="http://schemas.openxmlformats.org/officeDocument/2006/relationships/hyperlink" Target="https://www.sedarplus.ca/csa-party/records/document.html?id=5c4279e64ef1a5c99c416966d09c61550548cfd27b1c4899c92487908add555b" TargetMode="External"/><Relationship Id="rId2" Type="http://schemas.openxmlformats.org/officeDocument/2006/relationships/hyperlink" Target="https://www.first-quantum.com/wp-content/uploads/2025/08/Environmental-Policy-2025-FINAL.pdf" TargetMode="External"/><Relationship Id="rId16" Type="http://schemas.openxmlformats.org/officeDocument/2006/relationships/hyperlink" Target="https://www.first-quantum.com/wp-content/uploads/2025/08/2023-esg-report-final-en.pdf" TargetMode="External"/><Relationship Id="rId29" Type="http://schemas.openxmlformats.org/officeDocument/2006/relationships/hyperlink" Target="https://www.sedarplus.ca/csa-party/records/document.html?id=3f453663663732d1dedf29eee5a40c50b3551b5994678e5af28b1e5069e5f567" TargetMode="External"/><Relationship Id="rId1" Type="http://schemas.openxmlformats.org/officeDocument/2006/relationships/hyperlink" Target="https://www.first-quantum.com/wp-content/uploads/2025/08/Corporate-Occupational-Health-Safety-Policy-2025-FINAL.pdf" TargetMode="External"/><Relationship Id="rId6" Type="http://schemas.openxmlformats.org/officeDocument/2006/relationships/hyperlink" Target="https://www.sedarplus.ca/csa-party/records/document.html?id=d3713757991bd825c4e519be8eae697e6190fba3ecfdf83a1eeced1e5a13ad9f" TargetMode="External"/><Relationship Id="rId11" Type="http://schemas.openxmlformats.org/officeDocument/2006/relationships/hyperlink" Target="https://www.first-quantum.com/wp-content/uploads/2025/08/FQM-TCFD-Climate-Change-Report-FINAL-condensed-1.pdf" TargetMode="External"/><Relationship Id="rId24" Type="http://schemas.openxmlformats.org/officeDocument/2006/relationships/hyperlink" Target="https://www.first-quantum.com/wp-content/uploads/2025/08/2023-Climate-Change-Report-28-05.pdf" TargetMode="External"/><Relationship Id="rId32" Type="http://schemas.openxmlformats.org/officeDocument/2006/relationships/hyperlink" Target="https://www.sedarplus.ca/csa-party/records/document.html?id=ec0e06ec522e7efc3b1a87f16c485628a15139de3a8f35bfc747220f696ceb9c" TargetMode="External"/><Relationship Id="rId37" Type="http://schemas.openxmlformats.org/officeDocument/2006/relationships/hyperlink" Target="https://www.sedarplus.ca/csa-party/records/document.html?id=5f0fd07edf731cec066296a6788bc81bc72545bb4e2dc712877017dfae2a5257" TargetMode="External"/><Relationship Id="rId40" Type="http://schemas.openxmlformats.org/officeDocument/2006/relationships/hyperlink" Target="https://www.sedarplus.ca/csa-party/records/document.html?id=bfde9e483031cb2bd63dc5e5fe89d78fe7d6978e22bf4fd0f06799f7caf075f6" TargetMode="External"/><Relationship Id="rId45" Type="http://schemas.openxmlformats.org/officeDocument/2006/relationships/printerSettings" Target="../printerSettings/printerSettings2.bin"/><Relationship Id="rId5" Type="http://schemas.openxmlformats.org/officeDocument/2006/relationships/hyperlink" Target="https://www.first-quantum.com/wp-content/uploads/2025/08/Tristan-Pascall-June-2022.pdf" TargetMode="External"/><Relationship Id="rId15" Type="http://schemas.openxmlformats.org/officeDocument/2006/relationships/hyperlink" Target="https://www.first-quantum.com/wp-content/uploads/2025/08/2022-ESTMA-report-FINAL-after-review.pdf" TargetMode="External"/><Relationship Id="rId23" Type="http://schemas.openxmlformats.org/officeDocument/2006/relationships/hyperlink" Target="https://www.first-quantum.com/wp-content/uploads/2025/08/2024-FQM-Climate-Change-Report-final.pdf" TargetMode="External"/><Relationship Id="rId28" Type="http://schemas.openxmlformats.org/officeDocument/2006/relationships/hyperlink" Target="https://www.sedarplus.ca/csa-party/records/document.html?id=58a625e13b25b63ee47c8761102d1db328bf36ef2424f058d53d4bcf03883330" TargetMode="External"/><Relationship Id="rId36" Type="http://schemas.openxmlformats.org/officeDocument/2006/relationships/hyperlink" Target="https://www.first-quantum.com/wp-content/uploads/2025/08/2021-ESTMA-report.pdf" TargetMode="External"/><Relationship Id="rId10" Type="http://schemas.openxmlformats.org/officeDocument/2006/relationships/hyperlink" Target="https://www.first-quantum.com/wp-content/uploads/2025/08/2021-FQM-ESG-Report-website.pdf" TargetMode="External"/><Relationship Id="rId19" Type="http://schemas.openxmlformats.org/officeDocument/2006/relationships/hyperlink" Target="https://www.sedarplus.ca/csa-party/records/document.html?id=60e76fa8032f06b5f9b14deb76a8df012f70bba13017453c5d15e5e421f85aa0" TargetMode="External"/><Relationship Id="rId31" Type="http://schemas.openxmlformats.org/officeDocument/2006/relationships/hyperlink" Target="https://www.sedarplus.ca/csa-party/records/document.html?id=7840c4c8e1c2b292e72289dfc51003f9fbbe1a4c70ac841d3124e9344f4bebbb" TargetMode="External"/><Relationship Id="rId44" Type="http://schemas.openxmlformats.org/officeDocument/2006/relationships/hyperlink" Target="https://www.first-quantum.com/wp-content/uploads/2026/05/2025-estma-report.pdf" TargetMode="External"/><Relationship Id="rId4" Type="http://schemas.openxmlformats.org/officeDocument/2006/relationships/hyperlink" Target="https://www.first-quantum.com/wp-content/uploads/2025/08/FQM-Tailings-Summary-Final.pdf" TargetMode="External"/><Relationship Id="rId9" Type="http://schemas.openxmlformats.org/officeDocument/2006/relationships/hyperlink" Target="https://www.first-quantum.com/wp-content/uploads/2025/08/Human-Rights-Policy-2025-FINAL.pdf" TargetMode="External"/><Relationship Id="rId14" Type="http://schemas.openxmlformats.org/officeDocument/2006/relationships/hyperlink" Target="https://www.first-quantum.com/wp-content/uploads/2025/08/7106_FQM_Tax-Transparency-Report-2022_FINAL-May-2023.pdf" TargetMode="External"/><Relationship Id="rId22" Type="http://schemas.openxmlformats.org/officeDocument/2006/relationships/hyperlink" Target="https://www.first-quantum.com/wp-content/uploads/2025/08/FQM_Modern_Slavery_Report.pdf" TargetMode="External"/><Relationship Id="rId27" Type="http://schemas.openxmlformats.org/officeDocument/2006/relationships/hyperlink" Target="https://www.sedarplus.ca/csa-party/records/document.html?id=9bad254ee293a02ae94911e841a20fed3633912d4384689e90064737b8d012f7" TargetMode="External"/><Relationship Id="rId30" Type="http://schemas.openxmlformats.org/officeDocument/2006/relationships/hyperlink" Target="https://www.sedarplus.ca/csa-party/records/document.html?id=209b409515211c080cfd63d7f18c5652e20ac7adc72574e0fd98a03c68c14e03" TargetMode="External"/><Relationship Id="rId35" Type="http://schemas.openxmlformats.org/officeDocument/2006/relationships/hyperlink" Target="https://www.first-quantum.com/wp-content/uploads/2025/08/2024-ESTMA-report-for-submission-1.pdf" TargetMode="External"/><Relationship Id="rId43" Type="http://schemas.openxmlformats.org/officeDocument/2006/relationships/hyperlink" Target="https://www.first-quantum.com/wp-content/uploads/2026/05/2025-tax-transparency-report.pdf" TargetMode="External"/><Relationship Id="rId8" Type="http://schemas.openxmlformats.org/officeDocument/2006/relationships/hyperlink" Target="https://www.first-quantum.com/wp-content/uploads/2025/08/2025-Code-of-Conduct-FINAL.pdf" TargetMode="External"/><Relationship Id="rId3" Type="http://schemas.openxmlformats.org/officeDocument/2006/relationships/hyperlink" Target="https://www.first-quantum.com/wp-content/uploads/2025/08/Social-Policy-2025-FINAL.pdf" TargetMode="External"/><Relationship Id="rId12" Type="http://schemas.openxmlformats.org/officeDocument/2006/relationships/hyperlink" Target="https://www.first-quantum.com/wp-content/uploads/2025/08/2022-FQM-ESG-Report-FINAL.pdf" TargetMode="External"/><Relationship Id="rId17" Type="http://schemas.openxmlformats.org/officeDocument/2006/relationships/hyperlink" Target="https://www.first-quantum.com/wp-content/uploads/2025/08/FQM-2023-Tax-Transparency-Report-FINAL-v3.pdf" TargetMode="External"/><Relationship Id="rId25" Type="http://schemas.openxmlformats.org/officeDocument/2006/relationships/hyperlink" Target="https://www.first-quantum.com/wp-content/uploads/2025/06/8557_-FQM_2024-Tax-Transparency-Report-final.pdf" TargetMode="External"/><Relationship Id="rId33" Type="http://schemas.openxmlformats.org/officeDocument/2006/relationships/hyperlink" Target="https://www.sedarplus.ca/csa-party/records/document.html?id=48b3dc727d9535ac0b459886cac926d1fc17c2417ef11abc2336358b13b3673a" TargetMode="External"/><Relationship Id="rId38" Type="http://schemas.openxmlformats.org/officeDocument/2006/relationships/hyperlink" Target="https://www.sedarplus.ca/csa-party/records/document.html?id=deaa9769c636fcfd5ac151aaedf38550a88a7614b8311cfb8bd36c70b5cc1eac" TargetMode="External"/><Relationship Id="rId46" Type="http://schemas.openxmlformats.org/officeDocument/2006/relationships/drawing" Target="../drawings/drawing2.xml"/><Relationship Id="rId20" Type="http://schemas.openxmlformats.org/officeDocument/2006/relationships/hyperlink" Target="https://www.first-quantum.com/wp-content/uploads/2025/05/2024-FQM-ESG-Report-final.pdf" TargetMode="External"/><Relationship Id="rId41" Type="http://schemas.openxmlformats.org/officeDocument/2006/relationships/hyperlink" Target="https://www.first-quantum.com/wp-content/uploads/2026/05/2025-esg-report.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9:P30"/>
  <sheetViews>
    <sheetView showGridLines="0" workbookViewId="0">
      <selection activeCell="O22" sqref="O22"/>
    </sheetView>
  </sheetViews>
  <sheetFormatPr defaultRowHeight="12.75" x14ac:dyDescent="0.2"/>
  <sheetData>
    <row r="9" spans="2:16" ht="18.75" thickBot="1" x14ac:dyDescent="0.25">
      <c r="B9" s="298" t="s">
        <v>0</v>
      </c>
      <c r="C9" s="298"/>
      <c r="D9" s="298"/>
      <c r="E9" s="298"/>
      <c r="F9" s="298"/>
      <c r="G9" s="298"/>
      <c r="H9" s="298"/>
      <c r="I9" s="298"/>
      <c r="J9" s="298"/>
      <c r="K9" s="298"/>
      <c r="L9" s="298"/>
      <c r="M9" s="298"/>
    </row>
    <row r="10" spans="2:16" x14ac:dyDescent="0.2">
      <c r="O10" s="3"/>
    </row>
    <row r="11" spans="2:16" x14ac:dyDescent="0.2">
      <c r="B11" s="1" t="s">
        <v>1</v>
      </c>
      <c r="D11" s="111" t="s">
        <v>2</v>
      </c>
    </row>
    <row r="12" spans="2:16" ht="13.5" thickBot="1" x14ac:dyDescent="0.25"/>
    <row r="13" spans="2:16" ht="81" customHeight="1" thickTop="1" thickBot="1" x14ac:dyDescent="0.25">
      <c r="B13" s="299" t="s">
        <v>3</v>
      </c>
      <c r="C13" s="300"/>
      <c r="D13" s="300"/>
      <c r="E13" s="300"/>
      <c r="F13" s="300"/>
      <c r="G13" s="300"/>
      <c r="H13" s="300"/>
      <c r="I13" s="300"/>
      <c r="J13" s="300"/>
      <c r="K13" s="300"/>
      <c r="L13" s="300"/>
      <c r="M13" s="301"/>
    </row>
    <row r="14" spans="2:16" ht="13.5" customHeight="1" thickTop="1" thickBot="1" x14ac:dyDescent="0.25">
      <c r="B14" s="6"/>
      <c r="C14" s="6"/>
      <c r="D14" s="6"/>
      <c r="E14" s="6"/>
      <c r="F14" s="6"/>
      <c r="G14" s="6"/>
      <c r="H14" s="6"/>
      <c r="I14" s="6"/>
      <c r="J14" s="6"/>
      <c r="K14" s="6"/>
      <c r="L14" s="6"/>
      <c r="M14" s="6"/>
    </row>
    <row r="15" spans="2:16" ht="66" customHeight="1" thickTop="1" thickBot="1" x14ac:dyDescent="0.25">
      <c r="B15" s="299" t="s">
        <v>4</v>
      </c>
      <c r="C15" s="300"/>
      <c r="D15" s="300"/>
      <c r="E15" s="300"/>
      <c r="F15" s="300"/>
      <c r="G15" s="300"/>
      <c r="H15" s="300"/>
      <c r="I15" s="300"/>
      <c r="J15" s="300"/>
      <c r="K15" s="300"/>
      <c r="L15" s="300"/>
      <c r="M15" s="301"/>
      <c r="P15" s="2"/>
    </row>
    <row r="16" spans="2:16" ht="14.25" thickTop="1" thickBot="1" x14ac:dyDescent="0.25"/>
    <row r="17" spans="2:13" ht="81" customHeight="1" thickTop="1" thickBot="1" x14ac:dyDescent="0.25">
      <c r="B17" s="299" t="s">
        <v>5</v>
      </c>
      <c r="C17" s="300"/>
      <c r="D17" s="300"/>
      <c r="E17" s="300"/>
      <c r="F17" s="300"/>
      <c r="G17" s="300"/>
      <c r="H17" s="300"/>
      <c r="I17" s="300"/>
      <c r="J17" s="300"/>
      <c r="K17" s="300"/>
      <c r="L17" s="300"/>
      <c r="M17" s="301"/>
    </row>
    <row r="18" spans="2:13" ht="13.5" thickTop="1" x14ac:dyDescent="0.2"/>
    <row r="19" spans="2:13" x14ac:dyDescent="0.2">
      <c r="B19" s="4"/>
    </row>
    <row r="29" spans="2:13" x14ac:dyDescent="0.2">
      <c r="B29" s="5"/>
    </row>
    <row r="30" spans="2:13" x14ac:dyDescent="0.2">
      <c r="B30" s="5"/>
    </row>
  </sheetData>
  <mergeCells count="4">
    <mergeCell ref="B9:M9"/>
    <mergeCell ref="B13:M13"/>
    <mergeCell ref="B15:M15"/>
    <mergeCell ref="B17:M17"/>
  </mergeCells>
  <pageMargins left="0.7" right="0.7" top="0.75" bottom="0.75" header="0.3" footer="0.3"/>
  <pageSetup paperSize="8" orientation="landscape" horizontalDpi="360" verticalDpi="360" r:id="rId1"/>
  <headerFooter>
    <oddHeader>&amp;C&amp;"Calibri"&amp;8&amp;K000000 C2 - INTERNAL&amp;1#_x000D_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9:O94"/>
  <sheetViews>
    <sheetView showGridLines="0" topLeftCell="A7" zoomScaleNormal="100" workbookViewId="0">
      <selection activeCell="D13" sqref="D13"/>
    </sheetView>
  </sheetViews>
  <sheetFormatPr defaultRowHeight="12.75" x14ac:dyDescent="0.2"/>
  <cols>
    <col min="2" max="2" width="27.140625" customWidth="1"/>
    <col min="3" max="3" width="17" customWidth="1"/>
    <col min="4" max="4" width="16.140625" customWidth="1"/>
    <col min="5" max="6" width="11.85546875" customWidth="1"/>
    <col min="7" max="7" width="12.85546875" customWidth="1"/>
    <col min="8" max="8" width="13.5703125" customWidth="1"/>
    <col min="9" max="9" width="11.85546875" customWidth="1"/>
    <col min="10" max="10" width="11.5703125" customWidth="1"/>
    <col min="11" max="11" width="14.140625" customWidth="1"/>
  </cols>
  <sheetData>
    <row r="9" spans="2:10" ht="16.5" thickBot="1" x14ac:dyDescent="0.3">
      <c r="B9" s="297" t="s">
        <v>113</v>
      </c>
      <c r="C9" s="297"/>
      <c r="D9" s="297"/>
      <c r="E9" s="297"/>
      <c r="F9" s="297"/>
      <c r="G9" s="297"/>
      <c r="H9" s="297"/>
      <c r="I9" s="156"/>
    </row>
    <row r="11" spans="2:10" x14ac:dyDescent="0.2">
      <c r="B11" s="60" t="s">
        <v>141</v>
      </c>
      <c r="C11" s="60" t="s">
        <v>142</v>
      </c>
      <c r="D11" s="352" t="s">
        <v>143</v>
      </c>
      <c r="E11" s="353"/>
      <c r="F11" s="353"/>
      <c r="G11" s="353"/>
      <c r="H11" s="353"/>
      <c r="I11" s="354"/>
    </row>
    <row r="12" spans="2:10" x14ac:dyDescent="0.2">
      <c r="B12" s="393" t="s">
        <v>373</v>
      </c>
      <c r="C12" s="391" t="s">
        <v>374</v>
      </c>
      <c r="D12" s="124" t="s">
        <v>144</v>
      </c>
      <c r="E12" s="53"/>
      <c r="F12" s="53"/>
      <c r="G12" s="53"/>
      <c r="H12" s="53"/>
      <c r="I12" s="54"/>
      <c r="J12" s="117"/>
    </row>
    <row r="13" spans="2:10" x14ac:dyDescent="0.2">
      <c r="B13" s="394"/>
      <c r="C13" s="392"/>
      <c r="D13" s="126" t="s">
        <v>343</v>
      </c>
      <c r="E13" s="55"/>
      <c r="F13" s="55"/>
      <c r="G13" s="55"/>
      <c r="H13" s="55"/>
      <c r="I13" s="56"/>
      <c r="J13" s="117"/>
    </row>
    <row r="14" spans="2:10" x14ac:dyDescent="0.2">
      <c r="J14" s="117"/>
    </row>
    <row r="15" spans="2:10" x14ac:dyDescent="0.2">
      <c r="B15" s="66" t="s">
        <v>375</v>
      </c>
      <c r="C15" s="66"/>
      <c r="D15" s="66"/>
      <c r="E15" s="66"/>
      <c r="F15" s="75"/>
      <c r="G15" s="75"/>
      <c r="H15" s="75"/>
      <c r="I15" s="75"/>
      <c r="J15" s="117"/>
    </row>
    <row r="16" spans="2:10" x14ac:dyDescent="0.2">
      <c r="B16" s="15" t="s">
        <v>147</v>
      </c>
      <c r="C16" s="15" t="s">
        <v>376</v>
      </c>
      <c r="D16" s="15" t="s">
        <v>377</v>
      </c>
      <c r="E16" s="15">
        <v>2025</v>
      </c>
      <c r="F16" s="15">
        <v>2024</v>
      </c>
      <c r="G16" s="15">
        <v>2023</v>
      </c>
      <c r="H16" s="15">
        <v>2022</v>
      </c>
      <c r="I16" s="15">
        <v>2021</v>
      </c>
      <c r="J16" s="117"/>
    </row>
    <row r="17" spans="2:10" x14ac:dyDescent="0.2">
      <c r="B17" s="387" t="s">
        <v>378</v>
      </c>
      <c r="C17" s="7" t="s">
        <v>379</v>
      </c>
      <c r="D17" s="37" t="s">
        <v>380</v>
      </c>
      <c r="E17" s="21">
        <v>1</v>
      </c>
      <c r="F17" s="21">
        <v>1</v>
      </c>
      <c r="G17" s="21">
        <v>1</v>
      </c>
      <c r="H17" s="21">
        <v>0</v>
      </c>
      <c r="I17" s="21">
        <v>0</v>
      </c>
      <c r="J17" s="117"/>
    </row>
    <row r="18" spans="2:10" x14ac:dyDescent="0.2">
      <c r="B18" s="331"/>
      <c r="C18" s="7" t="s">
        <v>381</v>
      </c>
      <c r="D18" s="37" t="s">
        <v>380</v>
      </c>
      <c r="E18" s="21">
        <v>0</v>
      </c>
      <c r="F18" s="21">
        <v>0</v>
      </c>
      <c r="G18" s="21">
        <v>2</v>
      </c>
      <c r="H18" s="21">
        <v>0</v>
      </c>
      <c r="I18" s="21">
        <v>1</v>
      </c>
      <c r="J18" s="117"/>
    </row>
    <row r="19" spans="2:10" x14ac:dyDescent="0.2">
      <c r="B19" s="332"/>
      <c r="C19" s="16" t="s">
        <v>150</v>
      </c>
      <c r="D19" s="39" t="s">
        <v>380</v>
      </c>
      <c r="E19" s="20">
        <f>E17</f>
        <v>1</v>
      </c>
      <c r="F19" s="20">
        <f>F17</f>
        <v>1</v>
      </c>
      <c r="G19" s="20">
        <v>3</v>
      </c>
      <c r="H19" s="20">
        <v>0</v>
      </c>
      <c r="I19" s="20">
        <v>1</v>
      </c>
      <c r="J19" s="117"/>
    </row>
    <row r="20" spans="2:10" x14ac:dyDescent="0.2">
      <c r="B20" s="330" t="s">
        <v>382</v>
      </c>
      <c r="C20" s="7" t="s">
        <v>379</v>
      </c>
      <c r="D20" s="395" t="s">
        <v>383</v>
      </c>
      <c r="E20" s="21">
        <v>259</v>
      </c>
      <c r="F20" s="21">
        <v>216</v>
      </c>
      <c r="G20" s="21">
        <v>280</v>
      </c>
      <c r="H20" s="21">
        <v>237</v>
      </c>
      <c r="I20" s="21">
        <v>320</v>
      </c>
      <c r="J20" s="117"/>
    </row>
    <row r="21" spans="2:10" x14ac:dyDescent="0.2">
      <c r="B21" s="349"/>
      <c r="C21" s="7" t="s">
        <v>381</v>
      </c>
      <c r="D21" s="396"/>
      <c r="E21" s="21">
        <v>26</v>
      </c>
      <c r="F21" s="21">
        <v>23</v>
      </c>
      <c r="G21" s="21">
        <v>18</v>
      </c>
      <c r="H21" s="21">
        <v>84</v>
      </c>
      <c r="I21" s="21">
        <v>40</v>
      </c>
      <c r="J21" s="117"/>
    </row>
    <row r="22" spans="2:10" x14ac:dyDescent="0.2">
      <c r="B22" s="350"/>
      <c r="C22" s="16" t="s">
        <v>150</v>
      </c>
      <c r="D22" s="397"/>
      <c r="E22" s="20">
        <v>143</v>
      </c>
      <c r="F22" s="20">
        <v>126</v>
      </c>
      <c r="G22" s="20">
        <v>177</v>
      </c>
      <c r="H22" s="20">
        <v>185</v>
      </c>
      <c r="I22" s="20">
        <v>158</v>
      </c>
      <c r="J22" s="117"/>
    </row>
    <row r="23" spans="2:10" x14ac:dyDescent="0.2">
      <c r="B23" s="330" t="s">
        <v>384</v>
      </c>
      <c r="C23" s="7" t="s">
        <v>379</v>
      </c>
      <c r="D23" s="395" t="s">
        <v>383</v>
      </c>
      <c r="E23" s="40">
        <v>0.22</v>
      </c>
      <c r="F23" s="40">
        <v>0.35</v>
      </c>
      <c r="G23" s="40">
        <v>0.28999999999999998</v>
      </c>
      <c r="H23" s="40">
        <v>0.25</v>
      </c>
      <c r="I23" s="40">
        <v>0.36</v>
      </c>
      <c r="J23" s="117"/>
    </row>
    <row r="24" spans="2:10" x14ac:dyDescent="0.2">
      <c r="B24" s="349"/>
      <c r="C24" s="7" t="s">
        <v>381</v>
      </c>
      <c r="D24" s="396"/>
      <c r="E24" s="40">
        <v>0.27</v>
      </c>
      <c r="F24" s="40">
        <v>0.3</v>
      </c>
      <c r="G24" s="40">
        <v>0.32</v>
      </c>
      <c r="H24" s="40">
        <v>0.22</v>
      </c>
      <c r="I24" s="40">
        <v>0.27</v>
      </c>
      <c r="J24" s="117"/>
    </row>
    <row r="25" spans="2:10" x14ac:dyDescent="0.2">
      <c r="B25" s="350"/>
      <c r="C25" s="16" t="s">
        <v>150</v>
      </c>
      <c r="D25" s="397"/>
      <c r="E25" s="41">
        <v>0.25</v>
      </c>
      <c r="F25" s="41">
        <v>0.33</v>
      </c>
      <c r="G25" s="41">
        <v>0.3</v>
      </c>
      <c r="H25" s="41">
        <v>0.24</v>
      </c>
      <c r="I25" s="41">
        <v>0.33</v>
      </c>
      <c r="J25" s="117"/>
    </row>
    <row r="26" spans="2:10" x14ac:dyDescent="0.2">
      <c r="B26" s="330" t="s">
        <v>385</v>
      </c>
      <c r="C26" s="7" t="s">
        <v>379</v>
      </c>
      <c r="D26" s="395" t="s">
        <v>383</v>
      </c>
      <c r="E26" s="40">
        <v>0.03</v>
      </c>
      <c r="F26" s="40">
        <v>0.04</v>
      </c>
      <c r="G26" s="40">
        <v>0.04</v>
      </c>
      <c r="H26" s="40">
        <v>0.05</v>
      </c>
      <c r="I26" s="40">
        <v>7.0000000000000007E-2</v>
      </c>
      <c r="J26" s="117"/>
    </row>
    <row r="27" spans="2:10" x14ac:dyDescent="0.2">
      <c r="B27" s="349"/>
      <c r="C27" s="7" t="s">
        <v>381</v>
      </c>
      <c r="D27" s="396"/>
      <c r="E27" s="40">
        <v>0.03</v>
      </c>
      <c r="F27" s="40">
        <v>0.05</v>
      </c>
      <c r="G27" s="40">
        <v>0.04</v>
      </c>
      <c r="H27" s="40">
        <v>0.08</v>
      </c>
      <c r="I27" s="40">
        <v>0.06</v>
      </c>
      <c r="J27" s="117"/>
    </row>
    <row r="28" spans="2:10" x14ac:dyDescent="0.2">
      <c r="B28" s="350"/>
      <c r="C28" s="16" t="s">
        <v>150</v>
      </c>
      <c r="D28" s="397"/>
      <c r="E28" s="41">
        <v>0.03</v>
      </c>
      <c r="F28" s="41">
        <v>0.04</v>
      </c>
      <c r="G28" s="41">
        <v>0.04</v>
      </c>
      <c r="H28" s="41">
        <v>0.06</v>
      </c>
      <c r="I28" s="41">
        <v>7.0000000000000007E-2</v>
      </c>
      <c r="J28" s="117"/>
    </row>
    <row r="29" spans="2:10" x14ac:dyDescent="0.2">
      <c r="B29" s="330" t="s">
        <v>386</v>
      </c>
      <c r="C29" s="7" t="s">
        <v>379</v>
      </c>
      <c r="D29" s="395" t="s">
        <v>383</v>
      </c>
      <c r="E29" s="202">
        <v>4.0999999999999996</v>
      </c>
      <c r="F29" s="202">
        <v>3.7</v>
      </c>
      <c r="G29" s="202">
        <v>3.5</v>
      </c>
      <c r="H29" s="202">
        <v>1.3</v>
      </c>
      <c r="I29" s="202">
        <v>2.1</v>
      </c>
      <c r="J29" s="117"/>
    </row>
    <row r="30" spans="2:10" x14ac:dyDescent="0.2">
      <c r="B30" s="349"/>
      <c r="C30" s="7" t="s">
        <v>381</v>
      </c>
      <c r="D30" s="396"/>
      <c r="E30" s="202">
        <v>0.5</v>
      </c>
      <c r="F30" s="202">
        <v>1</v>
      </c>
      <c r="G30" s="202">
        <v>9.3000000000000007</v>
      </c>
      <c r="H30" s="202">
        <v>2.6</v>
      </c>
      <c r="I30" s="202">
        <v>5.3</v>
      </c>
      <c r="J30" s="117"/>
    </row>
    <row r="31" spans="2:10" x14ac:dyDescent="0.2">
      <c r="B31" s="350"/>
      <c r="C31" s="16" t="s">
        <v>150</v>
      </c>
      <c r="D31" s="397"/>
      <c r="E31" s="19">
        <v>2.2999999999999998</v>
      </c>
      <c r="F31" s="19">
        <v>2.5</v>
      </c>
      <c r="G31" s="19">
        <v>5.8</v>
      </c>
      <c r="H31" s="19">
        <v>1.7</v>
      </c>
      <c r="I31" s="19">
        <v>3.2</v>
      </c>
      <c r="J31" s="117"/>
    </row>
    <row r="32" spans="2:10" x14ac:dyDescent="0.2">
      <c r="B32" s="330" t="s">
        <v>387</v>
      </c>
      <c r="C32" s="7" t="s">
        <v>379</v>
      </c>
      <c r="D32" s="37" t="s">
        <v>380</v>
      </c>
      <c r="E32" s="21">
        <v>35791601</v>
      </c>
      <c r="F32" s="21">
        <v>35855728</v>
      </c>
      <c r="G32" s="21">
        <v>45391904</v>
      </c>
      <c r="H32" s="21">
        <v>48680970</v>
      </c>
      <c r="I32" s="35"/>
      <c r="J32" s="117"/>
    </row>
    <row r="33" spans="2:10" x14ac:dyDescent="0.2">
      <c r="B33" s="349"/>
      <c r="C33" s="7" t="s">
        <v>381</v>
      </c>
      <c r="D33" s="37" t="s">
        <v>380</v>
      </c>
      <c r="E33" s="21">
        <v>35243541</v>
      </c>
      <c r="F33" s="21">
        <v>31078751</v>
      </c>
      <c r="G33" s="21">
        <v>29446141</v>
      </c>
      <c r="H33" s="21">
        <v>25439734</v>
      </c>
      <c r="I33" s="35"/>
      <c r="J33" s="117"/>
    </row>
    <row r="34" spans="2:10" x14ac:dyDescent="0.2">
      <c r="B34" s="350"/>
      <c r="C34" s="16" t="s">
        <v>150</v>
      </c>
      <c r="D34" s="39" t="s">
        <v>380</v>
      </c>
      <c r="E34" s="20">
        <f>E32+E33</f>
        <v>71035142</v>
      </c>
      <c r="F34" s="20">
        <f>F32+F33</f>
        <v>66934479</v>
      </c>
      <c r="G34" s="20">
        <f>SUM(G32:G33)</f>
        <v>74838045</v>
      </c>
      <c r="H34" s="20">
        <f>SUM(H32:H33)</f>
        <v>74120704</v>
      </c>
      <c r="I34" s="20">
        <v>68636556</v>
      </c>
    </row>
    <row r="35" spans="2:10" ht="15.95" customHeight="1" x14ac:dyDescent="0.2">
      <c r="B35" s="370" t="s">
        <v>388</v>
      </c>
      <c r="C35" s="370"/>
      <c r="D35" s="370"/>
      <c r="E35" s="370"/>
      <c r="F35" s="370"/>
      <c r="G35" s="370"/>
      <c r="H35" s="370"/>
      <c r="I35" s="370"/>
    </row>
    <row r="36" spans="2:10" ht="30" customHeight="1" x14ac:dyDescent="0.2">
      <c r="B36" s="339" t="s">
        <v>389</v>
      </c>
      <c r="C36" s="339"/>
      <c r="D36" s="339"/>
      <c r="E36" s="339"/>
      <c r="F36" s="339"/>
      <c r="G36" s="339"/>
      <c r="H36" s="339"/>
      <c r="I36" s="339"/>
    </row>
    <row r="37" spans="2:10" ht="30" customHeight="1" x14ac:dyDescent="0.2">
      <c r="B37" s="344" t="s">
        <v>390</v>
      </c>
      <c r="C37" s="344"/>
      <c r="D37" s="344"/>
      <c r="E37" s="344"/>
      <c r="F37" s="344"/>
      <c r="G37" s="344"/>
      <c r="H37" s="344"/>
      <c r="I37" s="344"/>
    </row>
    <row r="38" spans="2:10" x14ac:dyDescent="0.2">
      <c r="E38" s="79"/>
    </row>
    <row r="39" spans="2:10" x14ac:dyDescent="0.2">
      <c r="B39" s="66" t="s">
        <v>391</v>
      </c>
      <c r="C39" s="66"/>
      <c r="D39" s="66"/>
      <c r="E39" s="66"/>
      <c r="F39" s="75"/>
      <c r="G39" s="75"/>
      <c r="H39" s="75"/>
      <c r="I39" s="75"/>
    </row>
    <row r="40" spans="2:10" x14ac:dyDescent="0.2">
      <c r="B40" s="15" t="s">
        <v>330</v>
      </c>
      <c r="C40" s="15" t="s">
        <v>147</v>
      </c>
      <c r="D40" s="15" t="s">
        <v>377</v>
      </c>
      <c r="E40" s="15">
        <v>2025</v>
      </c>
      <c r="F40" s="15">
        <v>2024</v>
      </c>
      <c r="G40" s="15">
        <v>2023</v>
      </c>
      <c r="H40" s="15">
        <v>2022</v>
      </c>
      <c r="I40" s="15">
        <v>2021</v>
      </c>
    </row>
    <row r="41" spans="2:10" s="80" customFormat="1" x14ac:dyDescent="0.2">
      <c r="B41" s="398" t="s">
        <v>34</v>
      </c>
      <c r="C41" s="94" t="s">
        <v>378</v>
      </c>
      <c r="D41" s="93" t="s">
        <v>380</v>
      </c>
      <c r="E41" s="27">
        <v>0</v>
      </c>
      <c r="F41" s="27">
        <v>1</v>
      </c>
      <c r="G41" s="27">
        <v>1</v>
      </c>
      <c r="H41" s="27">
        <v>0</v>
      </c>
      <c r="I41" s="27">
        <v>1</v>
      </c>
    </row>
    <row r="42" spans="2:10" ht="14.25" x14ac:dyDescent="0.2">
      <c r="B42" s="399"/>
      <c r="C42" s="7" t="s">
        <v>392</v>
      </c>
      <c r="D42" s="395" t="s">
        <v>383</v>
      </c>
      <c r="E42" s="113">
        <v>88.03</v>
      </c>
      <c r="F42" s="113">
        <v>85.11</v>
      </c>
      <c r="G42" s="113">
        <v>270.13</v>
      </c>
      <c r="H42" s="113">
        <v>279.64999999999998</v>
      </c>
      <c r="I42" s="35"/>
    </row>
    <row r="43" spans="2:10" x14ac:dyDescent="0.2">
      <c r="B43" s="399"/>
      <c r="C43" s="7" t="s">
        <v>393</v>
      </c>
      <c r="D43" s="396"/>
      <c r="E43" s="113">
        <v>0.19</v>
      </c>
      <c r="F43" s="113">
        <v>0.23</v>
      </c>
      <c r="G43" s="113">
        <v>0.25</v>
      </c>
      <c r="H43" s="113">
        <v>0.18</v>
      </c>
      <c r="I43" s="113">
        <v>0.26</v>
      </c>
    </row>
    <row r="44" spans="2:10" ht="12.75" customHeight="1" x14ac:dyDescent="0.2">
      <c r="B44" s="399"/>
      <c r="C44" s="7" t="s">
        <v>394</v>
      </c>
      <c r="D44" s="396"/>
      <c r="E44" s="113">
        <v>0.03</v>
      </c>
      <c r="F44" s="113">
        <v>0.03</v>
      </c>
      <c r="G44" s="113">
        <v>0.03</v>
      </c>
      <c r="H44" s="113">
        <v>0.02</v>
      </c>
      <c r="I44" s="113">
        <v>0.05</v>
      </c>
    </row>
    <row r="45" spans="2:10" ht="14.25" x14ac:dyDescent="0.2">
      <c r="B45" s="399"/>
      <c r="C45" s="7" t="s">
        <v>395</v>
      </c>
      <c r="D45" s="397"/>
      <c r="E45" s="114">
        <v>0.56999999999999995</v>
      </c>
      <c r="F45" s="114">
        <v>4.05</v>
      </c>
      <c r="G45" s="114">
        <v>5.37</v>
      </c>
      <c r="H45" s="114">
        <v>0.2</v>
      </c>
      <c r="I45" s="114">
        <v>5.64</v>
      </c>
    </row>
    <row r="46" spans="2:10" s="80" customFormat="1" x14ac:dyDescent="0.2">
      <c r="B46" s="395" t="s">
        <v>160</v>
      </c>
      <c r="C46" s="94" t="s">
        <v>378</v>
      </c>
      <c r="D46" s="93" t="s">
        <v>380</v>
      </c>
      <c r="E46" s="27">
        <v>1</v>
      </c>
      <c r="F46" s="27">
        <v>0</v>
      </c>
      <c r="G46" s="27">
        <v>2</v>
      </c>
      <c r="H46" s="27">
        <v>0</v>
      </c>
      <c r="I46" s="27">
        <v>0</v>
      </c>
    </row>
    <row r="47" spans="2:10" ht="14.25" x14ac:dyDescent="0.2">
      <c r="B47" s="396"/>
      <c r="C47" s="7" t="s">
        <v>392</v>
      </c>
      <c r="D47" s="395" t="s">
        <v>383</v>
      </c>
      <c r="E47" s="113">
        <v>114.05</v>
      </c>
      <c r="F47" s="113">
        <v>71.150000000000006</v>
      </c>
      <c r="G47" s="113">
        <v>52.29</v>
      </c>
      <c r="H47" s="113">
        <v>24.08</v>
      </c>
      <c r="I47" s="35"/>
    </row>
    <row r="48" spans="2:10" x14ac:dyDescent="0.2">
      <c r="B48" s="396"/>
      <c r="C48" s="7" t="s">
        <v>393</v>
      </c>
      <c r="D48" s="396"/>
      <c r="E48" s="113">
        <v>0.26</v>
      </c>
      <c r="F48" s="113">
        <v>0.35</v>
      </c>
      <c r="G48" s="113">
        <v>0.28000000000000003</v>
      </c>
      <c r="H48" s="113">
        <v>0.14000000000000001</v>
      </c>
      <c r="I48" s="113">
        <v>0.43</v>
      </c>
    </row>
    <row r="49" spans="2:15" ht="12.75" customHeight="1" x14ac:dyDescent="0.2">
      <c r="B49" s="396"/>
      <c r="C49" s="7" t="s">
        <v>394</v>
      </c>
      <c r="D49" s="396"/>
      <c r="E49" s="113">
        <v>0</v>
      </c>
      <c r="F49" s="113">
        <v>4.8447516000000003E-2</v>
      </c>
      <c r="G49" s="113">
        <v>0.03</v>
      </c>
      <c r="H49" s="113">
        <v>0.03</v>
      </c>
      <c r="I49" s="113">
        <v>0.06</v>
      </c>
    </row>
    <row r="50" spans="2:15" ht="14.25" x14ac:dyDescent="0.2">
      <c r="B50" s="396"/>
      <c r="C50" s="7" t="s">
        <v>395</v>
      </c>
      <c r="D50" s="397"/>
      <c r="E50" s="114">
        <v>4.8600000000000003</v>
      </c>
      <c r="F50" s="114">
        <v>0.6</v>
      </c>
      <c r="G50" s="114">
        <v>10.8</v>
      </c>
      <c r="H50" s="114">
        <v>0.4</v>
      </c>
      <c r="I50" s="114">
        <v>1.4</v>
      </c>
    </row>
    <row r="51" spans="2:15" s="80" customFormat="1" x14ac:dyDescent="0.2">
      <c r="B51" s="395" t="s">
        <v>62</v>
      </c>
      <c r="C51" s="94" t="s">
        <v>378</v>
      </c>
      <c r="D51" s="93" t="s">
        <v>380</v>
      </c>
      <c r="E51" s="27">
        <v>0</v>
      </c>
      <c r="F51" s="27">
        <v>0</v>
      </c>
      <c r="G51" s="27">
        <v>0</v>
      </c>
      <c r="H51" s="27">
        <v>0</v>
      </c>
      <c r="I51" s="27">
        <v>0</v>
      </c>
    </row>
    <row r="52" spans="2:15" ht="14.25" x14ac:dyDescent="0.2">
      <c r="B52" s="396"/>
      <c r="C52" s="7" t="s">
        <v>392</v>
      </c>
      <c r="D52" s="395" t="s">
        <v>383</v>
      </c>
      <c r="E52" s="113">
        <v>311.49</v>
      </c>
      <c r="F52" s="113">
        <v>152</v>
      </c>
      <c r="G52" s="113">
        <v>139.37</v>
      </c>
      <c r="H52" s="113">
        <v>172.05</v>
      </c>
      <c r="I52" s="35"/>
    </row>
    <row r="53" spans="2:15" x14ac:dyDescent="0.2">
      <c r="B53" s="396"/>
      <c r="C53" s="7" t="s">
        <v>393</v>
      </c>
      <c r="D53" s="396"/>
      <c r="E53" s="113">
        <v>0.2</v>
      </c>
      <c r="F53" s="113">
        <v>5.0431581000000003E-2</v>
      </c>
      <c r="G53" s="113">
        <v>0.16</v>
      </c>
      <c r="H53" s="113">
        <v>0.23</v>
      </c>
      <c r="I53" s="113">
        <v>0.16</v>
      </c>
    </row>
    <row r="54" spans="2:15" ht="12.75" customHeight="1" x14ac:dyDescent="0.2">
      <c r="B54" s="396"/>
      <c r="C54" s="7" t="s">
        <v>394</v>
      </c>
      <c r="D54" s="396"/>
      <c r="E54" s="113">
        <v>0.05</v>
      </c>
      <c r="F54" s="113">
        <v>0</v>
      </c>
      <c r="G54" s="113">
        <v>0.03</v>
      </c>
      <c r="H54" s="113">
        <v>0.05</v>
      </c>
      <c r="I54" s="113">
        <v>0.05</v>
      </c>
    </row>
    <row r="55" spans="2:15" ht="14.25" x14ac:dyDescent="0.2">
      <c r="B55" s="396"/>
      <c r="C55" s="7" t="s">
        <v>395</v>
      </c>
      <c r="D55" s="397"/>
      <c r="E55" s="114">
        <v>1.47</v>
      </c>
      <c r="F55" s="114">
        <v>0</v>
      </c>
      <c r="G55" s="114">
        <v>1.1000000000000001</v>
      </c>
      <c r="H55" s="114">
        <v>0.8</v>
      </c>
      <c r="I55" s="114">
        <v>0.5</v>
      </c>
    </row>
    <row r="56" spans="2:15" s="80" customFormat="1" x14ac:dyDescent="0.2">
      <c r="B56" s="395" t="s">
        <v>49</v>
      </c>
      <c r="C56" s="94" t="s">
        <v>378</v>
      </c>
      <c r="D56" s="93" t="s">
        <v>380</v>
      </c>
      <c r="E56" s="27">
        <v>0</v>
      </c>
      <c r="F56" s="27">
        <v>0</v>
      </c>
      <c r="G56" s="27">
        <v>0</v>
      </c>
      <c r="H56" s="27">
        <v>0</v>
      </c>
      <c r="I56" s="27">
        <v>0</v>
      </c>
      <c r="J56"/>
      <c r="K56"/>
      <c r="L56"/>
      <c r="M56"/>
      <c r="N56"/>
      <c r="O56"/>
    </row>
    <row r="57" spans="2:15" ht="14.25" x14ac:dyDescent="0.2">
      <c r="B57" s="396"/>
      <c r="C57" s="7" t="s">
        <v>392</v>
      </c>
      <c r="D57" s="395" t="s">
        <v>383</v>
      </c>
      <c r="E57" s="113">
        <v>59.66</v>
      </c>
      <c r="F57" s="113">
        <v>65.88</v>
      </c>
      <c r="G57" s="113">
        <v>59.88</v>
      </c>
      <c r="H57" s="113">
        <v>37.76</v>
      </c>
      <c r="I57" s="35"/>
    </row>
    <row r="58" spans="2:15" x14ac:dyDescent="0.2">
      <c r="B58" s="396"/>
      <c r="C58" s="7" t="s">
        <v>393</v>
      </c>
      <c r="D58" s="396"/>
      <c r="E58" s="113">
        <v>8.89</v>
      </c>
      <c r="F58" s="113">
        <v>1.27</v>
      </c>
      <c r="G58" s="113">
        <v>3.74</v>
      </c>
      <c r="H58" s="113">
        <v>2.1</v>
      </c>
      <c r="I58" s="113">
        <v>7.53</v>
      </c>
    </row>
    <row r="59" spans="2:15" ht="12.75" customHeight="1" x14ac:dyDescent="0.2">
      <c r="B59" s="396"/>
      <c r="C59" s="7" t="s">
        <v>394</v>
      </c>
      <c r="D59" s="396"/>
      <c r="E59" s="113">
        <v>3.81</v>
      </c>
      <c r="F59" s="113">
        <v>0</v>
      </c>
      <c r="G59" s="113">
        <v>0</v>
      </c>
      <c r="H59" s="113">
        <v>0</v>
      </c>
      <c r="I59" s="113">
        <v>0.84</v>
      </c>
    </row>
    <row r="60" spans="2:15" ht="14.25" x14ac:dyDescent="0.2">
      <c r="B60" s="396"/>
      <c r="C60" s="7" t="s">
        <v>395</v>
      </c>
      <c r="D60" s="397"/>
      <c r="E60" s="114">
        <v>58.39</v>
      </c>
      <c r="F60" s="114">
        <v>0</v>
      </c>
      <c r="G60" s="114">
        <v>0</v>
      </c>
      <c r="H60" s="114">
        <v>0</v>
      </c>
      <c r="I60" s="114">
        <v>3.3</v>
      </c>
    </row>
    <row r="61" spans="2:15" s="80" customFormat="1" x14ac:dyDescent="0.2">
      <c r="B61" s="395" t="s">
        <v>53</v>
      </c>
      <c r="C61" s="94" t="s">
        <v>378</v>
      </c>
      <c r="D61" s="93" t="s">
        <v>380</v>
      </c>
      <c r="E61" s="27">
        <v>0</v>
      </c>
      <c r="F61" s="27">
        <v>0</v>
      </c>
      <c r="G61" s="27">
        <v>0</v>
      </c>
      <c r="H61" s="27">
        <v>0</v>
      </c>
      <c r="I61" s="27">
        <v>0</v>
      </c>
      <c r="J61"/>
      <c r="K61"/>
      <c r="L61"/>
      <c r="M61"/>
      <c r="N61"/>
    </row>
    <row r="62" spans="2:15" ht="14.25" x14ac:dyDescent="0.2">
      <c r="B62" s="396"/>
      <c r="C62" s="7" t="s">
        <v>392</v>
      </c>
      <c r="D62" s="395" t="s">
        <v>383</v>
      </c>
      <c r="E62" s="113">
        <v>724.3</v>
      </c>
      <c r="F62" s="113">
        <v>129.04</v>
      </c>
      <c r="G62" s="113">
        <v>11.28</v>
      </c>
      <c r="H62" s="113">
        <v>46.95</v>
      </c>
      <c r="I62" s="35"/>
    </row>
    <row r="63" spans="2:15" x14ac:dyDescent="0.2">
      <c r="B63" s="396"/>
      <c r="C63" s="7" t="s">
        <v>393</v>
      </c>
      <c r="D63" s="396"/>
      <c r="E63" s="113">
        <v>0</v>
      </c>
      <c r="F63" s="113">
        <v>2.06</v>
      </c>
      <c r="G63" s="113">
        <v>0.57999999999999996</v>
      </c>
      <c r="H63" s="113">
        <v>1.1100000000000001</v>
      </c>
      <c r="I63" s="113">
        <v>0.26</v>
      </c>
    </row>
    <row r="64" spans="2:15" ht="12.75" customHeight="1" x14ac:dyDescent="0.2">
      <c r="B64" s="396"/>
      <c r="C64" s="7" t="s">
        <v>394</v>
      </c>
      <c r="D64" s="396"/>
      <c r="E64" s="113">
        <v>0</v>
      </c>
      <c r="F64" s="113">
        <v>0.25808283199999998</v>
      </c>
      <c r="G64" s="113">
        <v>0.19</v>
      </c>
      <c r="H64" s="113">
        <v>0.56000000000000005</v>
      </c>
      <c r="I64" s="113">
        <v>0.17</v>
      </c>
    </row>
    <row r="65" spans="2:14" ht="14.25" x14ac:dyDescent="0.2">
      <c r="B65" s="396"/>
      <c r="C65" s="7" t="s">
        <v>395</v>
      </c>
      <c r="D65" s="397"/>
      <c r="E65" s="114">
        <v>0</v>
      </c>
      <c r="F65" s="114">
        <v>1.5</v>
      </c>
      <c r="G65" s="114">
        <v>6.1</v>
      </c>
      <c r="H65" s="114">
        <v>28.4</v>
      </c>
      <c r="I65" s="114">
        <v>1.2</v>
      </c>
    </row>
    <row r="66" spans="2:14" s="80" customFormat="1" x14ac:dyDescent="0.2">
      <c r="B66" s="395" t="s">
        <v>59</v>
      </c>
      <c r="C66" s="94" t="s">
        <v>378</v>
      </c>
      <c r="D66" s="93" t="s">
        <v>380</v>
      </c>
      <c r="E66" s="27">
        <v>0</v>
      </c>
      <c r="F66" s="27">
        <v>0</v>
      </c>
      <c r="G66" s="27">
        <v>0</v>
      </c>
      <c r="H66" s="27">
        <v>0</v>
      </c>
      <c r="I66" s="27">
        <v>0</v>
      </c>
      <c r="J66"/>
      <c r="K66"/>
      <c r="L66"/>
      <c r="M66"/>
    </row>
    <row r="67" spans="2:14" ht="14.25" x14ac:dyDescent="0.2">
      <c r="B67" s="396"/>
      <c r="C67" s="7" t="s">
        <v>392</v>
      </c>
      <c r="D67" s="395" t="s">
        <v>383</v>
      </c>
      <c r="E67" s="113">
        <v>64.47</v>
      </c>
      <c r="F67" s="113">
        <v>171.56</v>
      </c>
      <c r="G67" s="113">
        <v>23.71</v>
      </c>
      <c r="H67" s="113">
        <v>18.37</v>
      </c>
      <c r="I67" s="35"/>
    </row>
    <row r="68" spans="2:14" x14ac:dyDescent="0.2">
      <c r="B68" s="396"/>
      <c r="C68" s="7" t="s">
        <v>393</v>
      </c>
      <c r="D68" s="396"/>
      <c r="E68" s="113">
        <v>0.53</v>
      </c>
      <c r="F68" s="113">
        <v>1.65</v>
      </c>
      <c r="G68" s="113">
        <v>1.2</v>
      </c>
      <c r="H68" s="113">
        <v>1.03</v>
      </c>
      <c r="I68" s="113">
        <v>0.55000000000000004</v>
      </c>
    </row>
    <row r="69" spans="2:14" ht="12.75" customHeight="1" x14ac:dyDescent="0.2">
      <c r="B69" s="396"/>
      <c r="C69" s="7" t="s">
        <v>394</v>
      </c>
      <c r="D69" s="396"/>
      <c r="E69" s="113">
        <v>0.53</v>
      </c>
      <c r="F69" s="113">
        <v>0.41</v>
      </c>
      <c r="G69" s="113">
        <v>0</v>
      </c>
      <c r="H69" s="113">
        <v>0.41</v>
      </c>
      <c r="I69" s="113">
        <v>0</v>
      </c>
    </row>
    <row r="70" spans="2:14" ht="14.25" x14ac:dyDescent="0.2">
      <c r="B70" s="396"/>
      <c r="C70" s="7" t="s">
        <v>395</v>
      </c>
      <c r="D70" s="397"/>
      <c r="E70" s="114">
        <v>19.71</v>
      </c>
      <c r="F70" s="114">
        <v>32.99</v>
      </c>
      <c r="G70" s="114">
        <v>0</v>
      </c>
      <c r="H70" s="114">
        <v>13</v>
      </c>
      <c r="I70" s="114">
        <v>0</v>
      </c>
    </row>
    <row r="71" spans="2:14" s="80" customFormat="1" x14ac:dyDescent="0.2">
      <c r="B71" s="395" t="s">
        <v>45</v>
      </c>
      <c r="C71" s="94" t="s">
        <v>378</v>
      </c>
      <c r="D71" s="93" t="s">
        <v>380</v>
      </c>
      <c r="E71" s="27">
        <v>0</v>
      </c>
      <c r="F71" s="27">
        <v>0</v>
      </c>
      <c r="G71" s="27">
        <v>0</v>
      </c>
      <c r="H71" s="27">
        <v>0</v>
      </c>
      <c r="I71" s="27">
        <v>0</v>
      </c>
      <c r="J71"/>
      <c r="K71"/>
      <c r="L71"/>
      <c r="M71"/>
      <c r="N71"/>
    </row>
    <row r="72" spans="2:14" ht="14.25" x14ac:dyDescent="0.2">
      <c r="B72" s="396"/>
      <c r="C72" s="7" t="s">
        <v>392</v>
      </c>
      <c r="D72" s="395" t="s">
        <v>383</v>
      </c>
      <c r="E72" s="27">
        <v>2008.07</v>
      </c>
      <c r="F72" s="27">
        <v>1922.11</v>
      </c>
      <c r="G72" s="27">
        <v>2200.85</v>
      </c>
      <c r="H72" s="113">
        <v>1873.72</v>
      </c>
      <c r="I72" s="35"/>
    </row>
    <row r="73" spans="2:14" x14ac:dyDescent="0.2">
      <c r="B73" s="396"/>
      <c r="C73" s="7" t="s">
        <v>393</v>
      </c>
      <c r="D73" s="396"/>
      <c r="E73" s="113">
        <v>1.33</v>
      </c>
      <c r="F73" s="113">
        <v>1.35</v>
      </c>
      <c r="G73" s="113">
        <v>2.84</v>
      </c>
      <c r="H73" s="113">
        <v>1.44</v>
      </c>
      <c r="I73" s="113">
        <v>1.61</v>
      </c>
    </row>
    <row r="74" spans="2:14" ht="12.75" customHeight="1" x14ac:dyDescent="0.2">
      <c r="B74" s="396"/>
      <c r="C74" s="7" t="s">
        <v>394</v>
      </c>
      <c r="D74" s="396"/>
      <c r="E74" s="113">
        <v>0</v>
      </c>
      <c r="F74" s="113">
        <v>0</v>
      </c>
      <c r="G74" s="113">
        <v>0.14000000000000001</v>
      </c>
      <c r="H74" s="113">
        <v>0.62</v>
      </c>
      <c r="I74" s="113">
        <v>0.22</v>
      </c>
    </row>
    <row r="75" spans="2:14" ht="14.25" x14ac:dyDescent="0.2">
      <c r="B75" s="396"/>
      <c r="C75" s="7" t="s">
        <v>395</v>
      </c>
      <c r="D75" s="397"/>
      <c r="E75" s="114">
        <v>0</v>
      </c>
      <c r="F75" s="114">
        <v>0</v>
      </c>
      <c r="G75" s="114">
        <v>0.1</v>
      </c>
      <c r="H75" s="114">
        <v>28.6</v>
      </c>
      <c r="I75" s="114">
        <v>5.2</v>
      </c>
    </row>
    <row r="76" spans="2:14" s="80" customFormat="1" x14ac:dyDescent="0.2">
      <c r="B76" s="395" t="s">
        <v>43</v>
      </c>
      <c r="C76" s="94" t="s">
        <v>378</v>
      </c>
      <c r="D76" s="93" t="s">
        <v>380</v>
      </c>
      <c r="E76" s="27">
        <v>0</v>
      </c>
      <c r="F76" s="27">
        <v>0</v>
      </c>
      <c r="G76" s="27">
        <v>0</v>
      </c>
      <c r="H76" s="27">
        <v>0</v>
      </c>
      <c r="I76" s="27">
        <v>0</v>
      </c>
      <c r="J76"/>
      <c r="K76"/>
      <c r="L76"/>
      <c r="M76"/>
    </row>
    <row r="77" spans="2:14" ht="14.25" x14ac:dyDescent="0.2">
      <c r="B77" s="396"/>
      <c r="C77" s="7" t="s">
        <v>392</v>
      </c>
      <c r="D77" s="395" t="s">
        <v>383</v>
      </c>
      <c r="E77" s="113">
        <v>85.4</v>
      </c>
      <c r="F77" s="113">
        <v>139.49</v>
      </c>
      <c r="G77" s="113">
        <v>129.53</v>
      </c>
      <c r="H77" s="113">
        <v>285.52999999999997</v>
      </c>
      <c r="I77" s="35"/>
    </row>
    <row r="78" spans="2:14" x14ac:dyDescent="0.2">
      <c r="B78" s="396"/>
      <c r="C78" s="7" t="s">
        <v>393</v>
      </c>
      <c r="D78" s="396"/>
      <c r="E78" s="113">
        <v>0</v>
      </c>
      <c r="F78" s="113">
        <v>7.0000000000000007E-2</v>
      </c>
      <c r="G78" s="113"/>
      <c r="H78" s="113">
        <v>0</v>
      </c>
      <c r="I78" s="113">
        <v>0.17</v>
      </c>
    </row>
    <row r="79" spans="2:14" ht="12.75" customHeight="1" x14ac:dyDescent="0.2">
      <c r="B79" s="396"/>
      <c r="C79" s="7" t="s">
        <v>394</v>
      </c>
      <c r="D79" s="396"/>
      <c r="E79" s="113">
        <v>0</v>
      </c>
      <c r="F79" s="113">
        <v>7.0000000000000007E-2</v>
      </c>
      <c r="G79" s="113">
        <v>0</v>
      </c>
      <c r="H79" s="113">
        <v>0</v>
      </c>
      <c r="I79" s="113">
        <v>0.17</v>
      </c>
    </row>
    <row r="80" spans="2:14" ht="14.25" x14ac:dyDescent="0.2">
      <c r="B80" s="396"/>
      <c r="C80" s="7" t="s">
        <v>395</v>
      </c>
      <c r="D80" s="397"/>
      <c r="E80" s="114">
        <v>0</v>
      </c>
      <c r="F80" s="114">
        <v>1.69</v>
      </c>
      <c r="G80" s="114">
        <v>0</v>
      </c>
      <c r="H80" s="114">
        <v>0</v>
      </c>
      <c r="I80" s="114">
        <v>2.61</v>
      </c>
    </row>
    <row r="81" spans="2:9" ht="18" customHeight="1" x14ac:dyDescent="0.2">
      <c r="B81" s="370" t="s">
        <v>388</v>
      </c>
      <c r="C81" s="370"/>
      <c r="D81" s="370"/>
      <c r="E81" s="370"/>
      <c r="F81" s="370"/>
      <c r="G81" s="370"/>
      <c r="H81" s="370"/>
      <c r="I81" s="370"/>
    </row>
    <row r="82" spans="2:9" ht="27.75" customHeight="1" x14ac:dyDescent="0.2">
      <c r="B82" s="339" t="s">
        <v>396</v>
      </c>
      <c r="C82" s="339"/>
      <c r="D82" s="339"/>
      <c r="E82" s="339"/>
      <c r="F82" s="339"/>
      <c r="G82" s="339"/>
      <c r="H82" s="339"/>
      <c r="I82" s="339"/>
    </row>
    <row r="83" spans="2:9" ht="29.45" customHeight="1" x14ac:dyDescent="0.2">
      <c r="B83" s="344" t="s">
        <v>390</v>
      </c>
      <c r="C83" s="344"/>
      <c r="D83" s="344"/>
      <c r="E83" s="344"/>
      <c r="F83" s="344"/>
      <c r="G83" s="344"/>
      <c r="H83" s="344"/>
      <c r="I83" s="344"/>
    </row>
    <row r="94" spans="2:9" ht="9.75" customHeight="1" x14ac:dyDescent="0.2"/>
  </sheetData>
  <mergeCells count="36">
    <mergeCell ref="B71:B75"/>
    <mergeCell ref="D72:D75"/>
    <mergeCell ref="D20:D22"/>
    <mergeCell ref="D23:D25"/>
    <mergeCell ref="D26:D28"/>
    <mergeCell ref="D29:D31"/>
    <mergeCell ref="D52:D55"/>
    <mergeCell ref="D57:D60"/>
    <mergeCell ref="D62:D65"/>
    <mergeCell ref="B35:I35"/>
    <mergeCell ref="B36:I36"/>
    <mergeCell ref="B37:I37"/>
    <mergeCell ref="B61:B65"/>
    <mergeCell ref="B66:B70"/>
    <mergeCell ref="D67:D70"/>
    <mergeCell ref="B17:B19"/>
    <mergeCell ref="B20:B22"/>
    <mergeCell ref="B23:B25"/>
    <mergeCell ref="B26:B28"/>
    <mergeCell ref="B29:B31"/>
    <mergeCell ref="C12:C13"/>
    <mergeCell ref="B12:B13"/>
    <mergeCell ref="B9:H9"/>
    <mergeCell ref="B83:I83"/>
    <mergeCell ref="D11:I11"/>
    <mergeCell ref="B32:B34"/>
    <mergeCell ref="B51:B55"/>
    <mergeCell ref="B56:B60"/>
    <mergeCell ref="B82:I82"/>
    <mergeCell ref="D77:D80"/>
    <mergeCell ref="B76:B80"/>
    <mergeCell ref="B41:B45"/>
    <mergeCell ref="D42:D45"/>
    <mergeCell ref="B46:B50"/>
    <mergeCell ref="D47:D50"/>
    <mergeCell ref="B81:I81"/>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B9:H60"/>
  <sheetViews>
    <sheetView showGridLines="0" topLeftCell="A39" zoomScaleNormal="100" workbookViewId="0">
      <selection activeCell="B16" sqref="B16"/>
    </sheetView>
  </sheetViews>
  <sheetFormatPr defaultRowHeight="12.75" x14ac:dyDescent="0.2"/>
  <cols>
    <col min="2" max="2" width="31.5703125" customWidth="1"/>
    <col min="3" max="3" width="23.140625" customWidth="1"/>
    <col min="4" max="5" width="11.85546875" customWidth="1"/>
    <col min="6" max="6" width="12.5703125" customWidth="1"/>
    <col min="7" max="7" width="13.5703125" customWidth="1"/>
    <col min="8" max="8" width="11.85546875" customWidth="1"/>
  </cols>
  <sheetData>
    <row r="9" spans="2:8" ht="16.5" thickBot="1" x14ac:dyDescent="0.3">
      <c r="B9" s="297" t="s">
        <v>397</v>
      </c>
      <c r="C9" s="297"/>
      <c r="D9" s="297"/>
      <c r="E9" s="297"/>
      <c r="F9" s="297"/>
      <c r="G9" s="297"/>
      <c r="H9" s="297"/>
    </row>
    <row r="11" spans="2:8" x14ac:dyDescent="0.2">
      <c r="B11" s="60" t="s">
        <v>141</v>
      </c>
      <c r="C11" s="60" t="s">
        <v>142</v>
      </c>
      <c r="D11" s="333" t="s">
        <v>143</v>
      </c>
      <c r="E11" s="334"/>
      <c r="F11" s="334"/>
      <c r="G11" s="334"/>
      <c r="H11" s="335"/>
    </row>
    <row r="12" spans="2:8" x14ac:dyDescent="0.2">
      <c r="B12" s="393" t="s">
        <v>398</v>
      </c>
      <c r="C12" s="365" t="s">
        <v>399</v>
      </c>
      <c r="D12" s="124" t="s">
        <v>400</v>
      </c>
      <c r="E12" s="53"/>
      <c r="F12" s="53"/>
      <c r="G12" s="53"/>
      <c r="H12" s="54"/>
    </row>
    <row r="13" spans="2:8" x14ac:dyDescent="0.2">
      <c r="B13" s="409"/>
      <c r="C13" s="390"/>
      <c r="D13" s="125" t="s">
        <v>343</v>
      </c>
      <c r="E13" s="26"/>
      <c r="F13" s="26"/>
      <c r="G13" s="26"/>
      <c r="H13" s="116"/>
    </row>
    <row r="14" spans="2:8" x14ac:dyDescent="0.2">
      <c r="B14" s="394"/>
      <c r="C14" s="366"/>
      <c r="D14" s="126" t="s">
        <v>401</v>
      </c>
      <c r="E14" s="55"/>
      <c r="F14" s="55"/>
      <c r="G14" s="55"/>
      <c r="H14" s="56"/>
    </row>
    <row r="16" spans="2:8" x14ac:dyDescent="0.2">
      <c r="B16" s="66" t="s">
        <v>402</v>
      </c>
      <c r="C16" s="66"/>
      <c r="D16" s="66"/>
      <c r="E16" s="75"/>
      <c r="F16" s="75"/>
      <c r="G16" s="75"/>
      <c r="H16" s="75"/>
    </row>
    <row r="17" spans="2:8" x14ac:dyDescent="0.2">
      <c r="B17" s="400" t="s">
        <v>147</v>
      </c>
      <c r="C17" s="401"/>
      <c r="D17" s="15">
        <v>2025</v>
      </c>
      <c r="E17" s="15">
        <v>2024</v>
      </c>
      <c r="F17" s="15">
        <v>2023</v>
      </c>
      <c r="G17" s="15">
        <v>2022</v>
      </c>
      <c r="H17" s="15">
        <v>2021</v>
      </c>
    </row>
    <row r="18" spans="2:8" x14ac:dyDescent="0.2">
      <c r="B18" s="380" t="s">
        <v>403</v>
      </c>
      <c r="C18" s="381"/>
      <c r="D18" s="21">
        <v>15661</v>
      </c>
      <c r="E18" s="21">
        <v>14484</v>
      </c>
      <c r="F18" s="21">
        <v>16190</v>
      </c>
      <c r="G18" s="21">
        <v>19809</v>
      </c>
      <c r="H18" s="21">
        <v>17845</v>
      </c>
    </row>
    <row r="19" spans="2:8" x14ac:dyDescent="0.2">
      <c r="B19" s="380" t="s">
        <v>404</v>
      </c>
      <c r="C19" s="381"/>
      <c r="D19" s="21">
        <v>12388</v>
      </c>
      <c r="E19" s="21">
        <v>12414</v>
      </c>
      <c r="F19" s="21">
        <v>8106</v>
      </c>
      <c r="G19" s="21">
        <v>8964</v>
      </c>
      <c r="H19" s="21">
        <v>8404</v>
      </c>
    </row>
    <row r="20" spans="2:8" x14ac:dyDescent="0.2">
      <c r="B20" s="402" t="s">
        <v>405</v>
      </c>
      <c r="C20" s="403"/>
      <c r="D20" s="20">
        <f>SUM(D18:D19)</f>
        <v>28049</v>
      </c>
      <c r="E20" s="20">
        <f>SUM(E18:E19)</f>
        <v>26898</v>
      </c>
      <c r="F20" s="20">
        <f>SUM(F18:F19)</f>
        <v>24296</v>
      </c>
      <c r="G20" s="20">
        <f t="shared" ref="G20:H20" si="0">SUM(G18:G19)</f>
        <v>28773</v>
      </c>
      <c r="H20" s="20">
        <f t="shared" si="0"/>
        <v>26249</v>
      </c>
    </row>
    <row r="22" spans="2:8" x14ac:dyDescent="0.2">
      <c r="B22" s="66" t="s">
        <v>406</v>
      </c>
      <c r="C22" s="66"/>
      <c r="D22" s="66"/>
      <c r="E22" s="75"/>
      <c r="F22" s="75"/>
      <c r="G22" s="75"/>
      <c r="H22" s="75"/>
    </row>
    <row r="23" spans="2:8" x14ac:dyDescent="0.2">
      <c r="B23" s="15" t="s">
        <v>407</v>
      </c>
      <c r="C23" s="15" t="s">
        <v>85</v>
      </c>
      <c r="D23" s="15">
        <v>2025</v>
      </c>
      <c r="E23" s="15">
        <v>2024</v>
      </c>
      <c r="F23" s="15">
        <v>2023</v>
      </c>
      <c r="G23" s="15">
        <v>2022</v>
      </c>
      <c r="H23" s="15">
        <v>2021</v>
      </c>
    </row>
    <row r="24" spans="2:8" x14ac:dyDescent="0.2">
      <c r="B24" s="398" t="s">
        <v>408</v>
      </c>
      <c r="C24" s="7" t="s">
        <v>409</v>
      </c>
      <c r="D24" s="42">
        <v>0.95</v>
      </c>
      <c r="E24" s="42">
        <v>0.97</v>
      </c>
      <c r="F24" s="42">
        <v>0.83</v>
      </c>
      <c r="G24" s="42">
        <v>0.85</v>
      </c>
      <c r="H24" s="42">
        <v>0.85</v>
      </c>
    </row>
    <row r="25" spans="2:8" x14ac:dyDescent="0.2">
      <c r="B25" s="399"/>
      <c r="C25" s="7" t="s">
        <v>410</v>
      </c>
      <c r="D25" s="42">
        <v>0.05</v>
      </c>
      <c r="E25" s="42">
        <v>0.03</v>
      </c>
      <c r="F25" s="42">
        <v>0.17</v>
      </c>
      <c r="G25" s="42">
        <v>0.15</v>
      </c>
      <c r="H25" s="42">
        <v>0.15</v>
      </c>
    </row>
    <row r="26" spans="2:8" x14ac:dyDescent="0.2">
      <c r="B26" s="399"/>
      <c r="C26" s="7" t="s">
        <v>411</v>
      </c>
      <c r="D26" s="21">
        <v>145</v>
      </c>
      <c r="E26" s="21">
        <v>148</v>
      </c>
      <c r="F26" s="21">
        <v>515</v>
      </c>
      <c r="G26" s="21">
        <v>509</v>
      </c>
      <c r="H26" s="21">
        <v>464</v>
      </c>
    </row>
    <row r="27" spans="2:8" x14ac:dyDescent="0.2">
      <c r="B27" s="408"/>
      <c r="C27" s="7" t="s">
        <v>412</v>
      </c>
      <c r="D27" s="21">
        <v>5</v>
      </c>
      <c r="E27" s="21">
        <v>3</v>
      </c>
      <c r="F27" s="21">
        <v>68</v>
      </c>
      <c r="G27" s="21">
        <v>13</v>
      </c>
      <c r="H27" s="21">
        <v>14</v>
      </c>
    </row>
    <row r="28" spans="2:8" x14ac:dyDescent="0.2">
      <c r="B28" s="398" t="s">
        <v>413</v>
      </c>
      <c r="C28" s="7" t="s">
        <v>409</v>
      </c>
      <c r="D28" s="42">
        <v>0.94</v>
      </c>
      <c r="E28" s="42">
        <v>0.94</v>
      </c>
      <c r="F28" s="42">
        <v>0.95</v>
      </c>
      <c r="G28" s="42">
        <v>0.95</v>
      </c>
      <c r="H28" s="42">
        <v>0.99</v>
      </c>
    </row>
    <row r="29" spans="2:8" x14ac:dyDescent="0.2">
      <c r="B29" s="399"/>
      <c r="C29" s="7" t="s">
        <v>410</v>
      </c>
      <c r="D29" s="42">
        <v>0.06</v>
      </c>
      <c r="E29" s="42">
        <v>0.06</v>
      </c>
      <c r="F29" s="42">
        <v>0.05</v>
      </c>
      <c r="G29" s="42">
        <v>0.05</v>
      </c>
      <c r="H29" s="42">
        <v>0.01</v>
      </c>
    </row>
    <row r="30" spans="2:8" x14ac:dyDescent="0.2">
      <c r="B30" s="399"/>
      <c r="C30" s="7" t="s">
        <v>411</v>
      </c>
      <c r="D30" s="21">
        <v>531</v>
      </c>
      <c r="E30" s="21">
        <v>553</v>
      </c>
      <c r="F30" s="21">
        <v>592</v>
      </c>
      <c r="G30" s="21">
        <v>687</v>
      </c>
      <c r="H30" s="21">
        <v>690</v>
      </c>
    </row>
    <row r="31" spans="2:8" x14ac:dyDescent="0.2">
      <c r="B31" s="408"/>
      <c r="C31" s="7" t="s">
        <v>412</v>
      </c>
      <c r="D31" s="21">
        <v>90</v>
      </c>
      <c r="E31" s="21">
        <v>85</v>
      </c>
      <c r="F31" s="21">
        <v>84</v>
      </c>
      <c r="G31" s="21">
        <v>98</v>
      </c>
      <c r="H31" s="21">
        <v>50</v>
      </c>
    </row>
    <row r="32" spans="2:8" x14ac:dyDescent="0.2">
      <c r="B32" s="398" t="s">
        <v>414</v>
      </c>
      <c r="C32" s="7" t="s">
        <v>409</v>
      </c>
      <c r="D32" s="42">
        <v>0.91</v>
      </c>
      <c r="E32" s="42">
        <v>0.89</v>
      </c>
      <c r="F32" s="42">
        <v>0.85</v>
      </c>
      <c r="G32" s="42">
        <v>0.87</v>
      </c>
      <c r="H32" s="42">
        <v>0.91</v>
      </c>
    </row>
    <row r="33" spans="2:8" x14ac:dyDescent="0.2">
      <c r="B33" s="399"/>
      <c r="C33" s="7" t="s">
        <v>410</v>
      </c>
      <c r="D33" s="42">
        <v>0.09</v>
      </c>
      <c r="E33" s="42">
        <v>0.11</v>
      </c>
      <c r="F33" s="42">
        <v>0.15</v>
      </c>
      <c r="G33" s="42">
        <v>0.13</v>
      </c>
      <c r="H33" s="42">
        <v>0.09</v>
      </c>
    </row>
    <row r="34" spans="2:8" x14ac:dyDescent="0.2">
      <c r="B34" s="399"/>
      <c r="C34" s="7" t="s">
        <v>411</v>
      </c>
      <c r="D34" s="21">
        <v>1349</v>
      </c>
      <c r="E34" s="21">
        <v>1351</v>
      </c>
      <c r="F34" s="21">
        <v>2881</v>
      </c>
      <c r="G34" s="21">
        <v>5180</v>
      </c>
      <c r="H34" s="21">
        <v>4323</v>
      </c>
    </row>
    <row r="35" spans="2:8" x14ac:dyDescent="0.2">
      <c r="B35" s="408"/>
      <c r="C35" s="7" t="s">
        <v>412</v>
      </c>
      <c r="D35" s="21">
        <v>396</v>
      </c>
      <c r="E35" s="21">
        <v>124</v>
      </c>
      <c r="F35" s="21">
        <v>499</v>
      </c>
      <c r="G35" s="21">
        <v>1798</v>
      </c>
      <c r="H35" s="21">
        <v>1271</v>
      </c>
    </row>
    <row r="36" spans="2:8" x14ac:dyDescent="0.2">
      <c r="B36" s="398" t="s">
        <v>415</v>
      </c>
      <c r="C36" s="7" t="s">
        <v>409</v>
      </c>
      <c r="D36" s="42">
        <v>0.96</v>
      </c>
      <c r="E36" s="42">
        <v>0.96</v>
      </c>
      <c r="F36" s="42">
        <v>0.97</v>
      </c>
      <c r="G36" s="42">
        <v>0.97</v>
      </c>
      <c r="H36" s="42">
        <v>0.96</v>
      </c>
    </row>
    <row r="37" spans="2:8" x14ac:dyDescent="0.2">
      <c r="B37" s="399"/>
      <c r="C37" s="7" t="s">
        <v>410</v>
      </c>
      <c r="D37" s="42">
        <v>0.04</v>
      </c>
      <c r="E37" s="42">
        <v>0.04</v>
      </c>
      <c r="F37" s="42">
        <v>0.03</v>
      </c>
      <c r="G37" s="42">
        <v>0.03</v>
      </c>
      <c r="H37" s="42">
        <v>0.04</v>
      </c>
    </row>
    <row r="38" spans="2:8" x14ac:dyDescent="0.2">
      <c r="B38" s="399"/>
      <c r="C38" s="7" t="s">
        <v>411</v>
      </c>
      <c r="D38" s="21">
        <v>7647</v>
      </c>
      <c r="E38" s="21">
        <v>6208</v>
      </c>
      <c r="F38" s="21">
        <v>6315</v>
      </c>
      <c r="G38" s="21">
        <v>8893</v>
      </c>
      <c r="H38" s="21">
        <v>8624</v>
      </c>
    </row>
    <row r="39" spans="2:8" x14ac:dyDescent="0.2">
      <c r="B39" s="408"/>
      <c r="C39" s="7" t="s">
        <v>412</v>
      </c>
      <c r="D39" s="21">
        <v>6012</v>
      </c>
      <c r="E39" s="21">
        <v>6012</v>
      </c>
      <c r="F39" s="21">
        <v>5236</v>
      </c>
      <c r="G39" s="21">
        <v>2631</v>
      </c>
      <c r="H39" s="21">
        <v>2409</v>
      </c>
    </row>
    <row r="40" spans="2:8" x14ac:dyDescent="0.2">
      <c r="D40" s="102"/>
      <c r="E40" s="102"/>
      <c r="F40" s="102"/>
      <c r="G40" s="102"/>
      <c r="H40" s="102"/>
    </row>
    <row r="41" spans="2:8" x14ac:dyDescent="0.2">
      <c r="B41" s="66" t="s">
        <v>416</v>
      </c>
      <c r="C41" s="66"/>
      <c r="D41" s="66"/>
      <c r="E41" s="75"/>
      <c r="F41" s="75"/>
      <c r="G41" s="75"/>
      <c r="H41" s="75"/>
    </row>
    <row r="42" spans="2:8" x14ac:dyDescent="0.2">
      <c r="B42" s="15" t="s">
        <v>85</v>
      </c>
      <c r="C42" s="15" t="s">
        <v>417</v>
      </c>
      <c r="D42" s="15">
        <v>2025</v>
      </c>
      <c r="E42" s="15">
        <v>2024</v>
      </c>
      <c r="F42" s="15">
        <v>2023</v>
      </c>
      <c r="G42" s="15">
        <v>2022</v>
      </c>
      <c r="H42" s="15">
        <v>2021</v>
      </c>
    </row>
    <row r="43" spans="2:8" x14ac:dyDescent="0.2">
      <c r="B43" s="404" t="s">
        <v>418</v>
      </c>
      <c r="C43" s="7" t="s">
        <v>419</v>
      </c>
      <c r="D43" s="52">
        <v>0.85</v>
      </c>
      <c r="E43" s="52">
        <v>0.83</v>
      </c>
      <c r="F43" s="42">
        <v>0.8</v>
      </c>
      <c r="G43" s="42">
        <v>0.79</v>
      </c>
      <c r="H43" s="42">
        <v>0.78</v>
      </c>
    </row>
    <row r="44" spans="2:8" x14ac:dyDescent="0.2">
      <c r="B44" s="405"/>
      <c r="C44" s="7" t="s">
        <v>420</v>
      </c>
      <c r="D44" s="52">
        <v>0.17</v>
      </c>
      <c r="E44" s="52">
        <v>0.16</v>
      </c>
      <c r="F44" s="42">
        <v>0.16</v>
      </c>
      <c r="G44" s="42">
        <v>0.14000000000000001</v>
      </c>
      <c r="H44" s="42">
        <v>0.13</v>
      </c>
    </row>
    <row r="45" spans="2:8" x14ac:dyDescent="0.2">
      <c r="B45" s="406" t="s">
        <v>405</v>
      </c>
      <c r="C45" s="7" t="s">
        <v>419</v>
      </c>
      <c r="D45" s="52">
        <v>0.95</v>
      </c>
      <c r="E45" s="52">
        <v>0.95</v>
      </c>
      <c r="F45" s="42">
        <v>0.94</v>
      </c>
      <c r="G45" s="42">
        <v>0.93</v>
      </c>
      <c r="H45" s="42">
        <v>0.94</v>
      </c>
    </row>
    <row r="46" spans="2:8" x14ac:dyDescent="0.2">
      <c r="B46" s="407"/>
      <c r="C46" s="7" t="s">
        <v>420</v>
      </c>
      <c r="D46" s="52">
        <v>0.12</v>
      </c>
      <c r="E46" s="52">
        <v>0.11</v>
      </c>
      <c r="F46" s="42">
        <v>0.12</v>
      </c>
      <c r="G46" s="42">
        <v>0.11</v>
      </c>
      <c r="H46" s="42">
        <v>0.11</v>
      </c>
    </row>
    <row r="48" spans="2:8" x14ac:dyDescent="0.2">
      <c r="B48" s="66" t="s">
        <v>421</v>
      </c>
      <c r="C48" s="66"/>
      <c r="D48" s="66"/>
      <c r="E48" s="75"/>
      <c r="F48" s="75"/>
      <c r="G48" s="75"/>
      <c r="H48" s="75"/>
    </row>
    <row r="49" spans="2:8" ht="14.25" x14ac:dyDescent="0.2">
      <c r="B49" s="340"/>
      <c r="C49" s="342"/>
      <c r="D49" s="15" t="s">
        <v>422</v>
      </c>
      <c r="E49" s="15" t="s">
        <v>423</v>
      </c>
      <c r="F49" s="15" t="s">
        <v>424</v>
      </c>
      <c r="G49" s="15">
        <v>2022</v>
      </c>
      <c r="H49" s="15">
        <v>2021</v>
      </c>
    </row>
    <row r="50" spans="2:8" x14ac:dyDescent="0.2">
      <c r="B50" s="382" t="s">
        <v>425</v>
      </c>
      <c r="C50" s="383"/>
      <c r="D50" s="52">
        <v>7.0000000000000007E-2</v>
      </c>
      <c r="E50" s="52">
        <v>0.22</v>
      </c>
      <c r="F50" s="42">
        <v>0.12</v>
      </c>
      <c r="G50" s="42">
        <v>0.09</v>
      </c>
      <c r="H50" s="42">
        <v>0.08</v>
      </c>
    </row>
    <row r="51" spans="2:8" x14ac:dyDescent="0.2">
      <c r="B51" s="382" t="s">
        <v>426</v>
      </c>
      <c r="C51" s="383"/>
      <c r="D51" s="52">
        <v>0.03</v>
      </c>
      <c r="E51" s="52">
        <v>0.04</v>
      </c>
      <c r="F51" s="42">
        <v>0.05</v>
      </c>
      <c r="G51" s="42">
        <v>0.04</v>
      </c>
      <c r="H51" s="42">
        <v>0.03</v>
      </c>
    </row>
    <row r="52" spans="2:8" x14ac:dyDescent="0.2">
      <c r="B52" s="382" t="s">
        <v>427</v>
      </c>
      <c r="C52" s="383"/>
      <c r="D52" s="52">
        <v>0.04</v>
      </c>
      <c r="E52" s="52">
        <v>0.18</v>
      </c>
      <c r="F52" s="42">
        <v>7.0000000000000007E-2</v>
      </c>
      <c r="G52" s="42">
        <v>0.05</v>
      </c>
      <c r="H52" s="42">
        <v>0.05</v>
      </c>
    </row>
    <row r="53" spans="2:8" ht="15.95" customHeight="1" x14ac:dyDescent="0.2">
      <c r="B53" s="344" t="s">
        <v>428</v>
      </c>
      <c r="C53" s="344"/>
      <c r="D53" s="344"/>
      <c r="E53" s="344"/>
      <c r="F53" s="344"/>
      <c r="G53" s="344"/>
      <c r="H53" s="344"/>
    </row>
    <row r="54" spans="2:8" ht="30" customHeight="1" x14ac:dyDescent="0.2">
      <c r="B54" s="344" t="s">
        <v>429</v>
      </c>
      <c r="C54" s="344"/>
      <c r="D54" s="344"/>
      <c r="E54" s="344"/>
      <c r="F54" s="344"/>
      <c r="G54" s="344"/>
      <c r="H54" s="344"/>
    </row>
    <row r="56" spans="2:8" x14ac:dyDescent="0.2">
      <c r="B56" s="66" t="s">
        <v>430</v>
      </c>
      <c r="C56" s="66"/>
      <c r="D56" s="66"/>
      <c r="E56" s="75"/>
      <c r="F56" s="75"/>
      <c r="G56" s="75"/>
      <c r="H56" s="75"/>
    </row>
    <row r="57" spans="2:8" x14ac:dyDescent="0.2">
      <c r="B57" s="340"/>
      <c r="C57" s="342"/>
      <c r="D57" s="15">
        <v>2025</v>
      </c>
      <c r="E57" s="15">
        <v>2024</v>
      </c>
      <c r="F57" s="15">
        <v>2023</v>
      </c>
      <c r="G57" s="15">
        <v>2022</v>
      </c>
      <c r="H57" s="15">
        <v>2021</v>
      </c>
    </row>
    <row r="58" spans="2:8" x14ac:dyDescent="0.2">
      <c r="B58" s="382" t="s">
        <v>431</v>
      </c>
      <c r="C58" s="383"/>
      <c r="D58" s="103">
        <v>0.56999999999999995</v>
      </c>
      <c r="E58" s="103">
        <v>0.64</v>
      </c>
      <c r="F58" s="103">
        <v>0.66</v>
      </c>
      <c r="G58" s="155">
        <v>0.68</v>
      </c>
      <c r="H58" s="135">
        <f>2/3</f>
        <v>0.66666666666666663</v>
      </c>
    </row>
    <row r="59" spans="2:8" x14ac:dyDescent="0.2">
      <c r="D59" s="101"/>
    </row>
    <row r="60" spans="2:8" x14ac:dyDescent="0.2">
      <c r="G60" s="101"/>
    </row>
  </sheetData>
  <mergeCells count="22">
    <mergeCell ref="B9:H9"/>
    <mergeCell ref="B24:B27"/>
    <mergeCell ref="B53:H53"/>
    <mergeCell ref="D11:H11"/>
    <mergeCell ref="B12:B14"/>
    <mergeCell ref="C12:C14"/>
    <mergeCell ref="B57:C57"/>
    <mergeCell ref="B58:C58"/>
    <mergeCell ref="B54:H54"/>
    <mergeCell ref="B17:C17"/>
    <mergeCell ref="B18:C18"/>
    <mergeCell ref="B19:C19"/>
    <mergeCell ref="B20:C20"/>
    <mergeCell ref="B43:B44"/>
    <mergeCell ref="B45:B46"/>
    <mergeCell ref="B49:C49"/>
    <mergeCell ref="B50:C50"/>
    <mergeCell ref="B28:B31"/>
    <mergeCell ref="B32:B35"/>
    <mergeCell ref="B36:B39"/>
    <mergeCell ref="B51:C51"/>
    <mergeCell ref="B52:C52"/>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D2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B7:H55"/>
  <sheetViews>
    <sheetView showGridLines="0" zoomScaleNormal="100" workbookViewId="0">
      <selection activeCell="I1" sqref="I1"/>
    </sheetView>
  </sheetViews>
  <sheetFormatPr defaultRowHeight="12.75" x14ac:dyDescent="0.2"/>
  <cols>
    <col min="2" max="2" width="27.140625" customWidth="1"/>
    <col min="3" max="3" width="17" customWidth="1"/>
    <col min="4" max="5" width="11.85546875" customWidth="1"/>
    <col min="6" max="6" width="12.5703125" customWidth="1"/>
    <col min="7" max="7" width="13.5703125" customWidth="1"/>
    <col min="8" max="8" width="11.85546875" customWidth="1"/>
    <col min="9" max="9" width="20.140625" bestFit="1" customWidth="1"/>
    <col min="10" max="10" width="16" bestFit="1" customWidth="1"/>
  </cols>
  <sheetData>
    <row r="7" spans="2:8" x14ac:dyDescent="0.2">
      <c r="H7" s="3"/>
    </row>
    <row r="9" spans="2:8" ht="16.5" thickBot="1" x14ac:dyDescent="0.3">
      <c r="B9" s="297" t="s">
        <v>432</v>
      </c>
      <c r="C9" s="297"/>
      <c r="D9" s="297"/>
      <c r="E9" s="297"/>
      <c r="F9" s="297"/>
      <c r="G9" s="297"/>
      <c r="H9" s="297"/>
    </row>
    <row r="11" spans="2:8" x14ac:dyDescent="0.2">
      <c r="B11" s="60" t="s">
        <v>141</v>
      </c>
      <c r="C11" s="60" t="s">
        <v>142</v>
      </c>
      <c r="D11" s="333" t="s">
        <v>143</v>
      </c>
      <c r="E11" s="334"/>
      <c r="F11" s="334"/>
      <c r="G11" s="334"/>
      <c r="H11" s="335"/>
    </row>
    <row r="12" spans="2:8" x14ac:dyDescent="0.2">
      <c r="B12" s="393" t="s">
        <v>398</v>
      </c>
      <c r="C12" s="365" t="s">
        <v>399</v>
      </c>
      <c r="D12" s="124" t="s">
        <v>433</v>
      </c>
      <c r="E12" s="53"/>
      <c r="F12" s="53"/>
      <c r="G12" s="53"/>
      <c r="H12" s="54"/>
    </row>
    <row r="13" spans="2:8" x14ac:dyDescent="0.2">
      <c r="B13" s="409"/>
      <c r="C13" s="390"/>
      <c r="D13" s="125" t="s">
        <v>434</v>
      </c>
      <c r="E13" s="26"/>
      <c r="F13" s="26"/>
      <c r="G13" s="26"/>
      <c r="H13" s="116"/>
    </row>
    <row r="14" spans="2:8" x14ac:dyDescent="0.2">
      <c r="B14" s="409"/>
      <c r="C14" s="390"/>
      <c r="D14" s="125" t="s">
        <v>144</v>
      </c>
      <c r="E14" s="26"/>
      <c r="F14" s="26"/>
      <c r="G14" s="26"/>
      <c r="H14" s="116"/>
    </row>
    <row r="15" spans="2:8" x14ac:dyDescent="0.2">
      <c r="B15" s="409"/>
      <c r="C15" s="390"/>
      <c r="D15" s="125" t="s">
        <v>435</v>
      </c>
      <c r="E15" s="26"/>
      <c r="F15" s="26"/>
      <c r="G15" s="26"/>
      <c r="H15" s="116"/>
    </row>
    <row r="16" spans="2:8" x14ac:dyDescent="0.2">
      <c r="B16" s="409"/>
      <c r="C16" s="390"/>
      <c r="D16" s="125" t="s">
        <v>400</v>
      </c>
      <c r="E16" s="26"/>
      <c r="F16" s="26"/>
      <c r="G16" s="26"/>
      <c r="H16" s="116"/>
    </row>
    <row r="17" spans="2:8" x14ac:dyDescent="0.2">
      <c r="B17" s="409"/>
      <c r="C17" s="390"/>
      <c r="D17" s="125" t="s">
        <v>180</v>
      </c>
      <c r="E17" s="26"/>
      <c r="F17" s="26"/>
      <c r="G17" s="26"/>
      <c r="H17" s="116"/>
    </row>
    <row r="18" spans="2:8" x14ac:dyDescent="0.2">
      <c r="B18" s="409"/>
      <c r="C18" s="390"/>
      <c r="D18" s="125" t="s">
        <v>343</v>
      </c>
      <c r="E18" s="26"/>
      <c r="F18" s="26"/>
      <c r="G18" s="26"/>
      <c r="H18" s="116"/>
    </row>
    <row r="19" spans="2:8" x14ac:dyDescent="0.2">
      <c r="B19" s="409"/>
      <c r="C19" s="390"/>
      <c r="D19" s="125" t="s">
        <v>185</v>
      </c>
      <c r="E19" s="26"/>
      <c r="F19" s="26"/>
      <c r="G19" s="26"/>
      <c r="H19" s="116"/>
    </row>
    <row r="20" spans="2:8" x14ac:dyDescent="0.2">
      <c r="B20" s="409"/>
      <c r="C20" s="390"/>
      <c r="D20" s="125" t="s">
        <v>401</v>
      </c>
      <c r="E20" s="26"/>
      <c r="F20" s="26"/>
      <c r="G20" s="26"/>
      <c r="H20" s="116"/>
    </row>
    <row r="21" spans="2:8" x14ac:dyDescent="0.2">
      <c r="B21" s="409"/>
      <c r="C21" s="390"/>
      <c r="D21" s="125" t="s">
        <v>186</v>
      </c>
      <c r="E21" s="26"/>
      <c r="F21" s="26"/>
      <c r="G21" s="26"/>
      <c r="H21" s="116"/>
    </row>
    <row r="22" spans="2:8" x14ac:dyDescent="0.2">
      <c r="B22" s="409"/>
      <c r="C22" s="410"/>
      <c r="D22" s="125" t="s">
        <v>155</v>
      </c>
      <c r="E22" s="26"/>
      <c r="F22" s="26"/>
      <c r="G22" s="26"/>
      <c r="H22" s="116"/>
    </row>
    <row r="23" spans="2:8" x14ac:dyDescent="0.2">
      <c r="B23" s="394"/>
      <c r="C23" s="366"/>
      <c r="D23" s="126" t="s">
        <v>436</v>
      </c>
      <c r="E23" s="55"/>
      <c r="F23" s="55"/>
      <c r="G23" s="55"/>
      <c r="H23" s="56"/>
    </row>
    <row r="25" spans="2:8" x14ac:dyDescent="0.2">
      <c r="B25" s="66" t="s">
        <v>437</v>
      </c>
      <c r="C25" s="66"/>
      <c r="D25" s="66"/>
      <c r="E25" s="75"/>
      <c r="F25" s="75"/>
      <c r="G25" s="75"/>
      <c r="H25" s="75"/>
    </row>
    <row r="26" spans="2:8" x14ac:dyDescent="0.2">
      <c r="B26" s="400" t="s">
        <v>438</v>
      </c>
      <c r="C26" s="401"/>
      <c r="D26" s="15">
        <v>2025</v>
      </c>
      <c r="E26" s="15">
        <v>2024</v>
      </c>
      <c r="F26" s="15">
        <v>2023</v>
      </c>
      <c r="G26" s="15">
        <v>2022</v>
      </c>
      <c r="H26" s="15">
        <v>2021</v>
      </c>
    </row>
    <row r="27" spans="2:8" x14ac:dyDescent="0.2">
      <c r="B27" s="380" t="s">
        <v>439</v>
      </c>
      <c r="C27" s="381"/>
      <c r="D27" s="42">
        <v>0.11</v>
      </c>
      <c r="E27" s="42">
        <v>0.09</v>
      </c>
      <c r="F27" s="42">
        <v>0.2</v>
      </c>
      <c r="G27" s="42">
        <v>0.23</v>
      </c>
      <c r="H27" s="42">
        <v>0.12</v>
      </c>
    </row>
    <row r="28" spans="2:8" x14ac:dyDescent="0.2">
      <c r="B28" s="43" t="s">
        <v>440</v>
      </c>
      <c r="C28" s="44"/>
      <c r="D28" s="42">
        <v>0.08</v>
      </c>
      <c r="E28" s="42">
        <v>0.05</v>
      </c>
      <c r="F28" s="42">
        <v>0.18</v>
      </c>
      <c r="G28" s="42">
        <v>0.16</v>
      </c>
      <c r="H28" s="42">
        <v>0.26</v>
      </c>
    </row>
    <row r="29" spans="2:8" x14ac:dyDescent="0.2">
      <c r="B29" s="45" t="s">
        <v>441</v>
      </c>
      <c r="C29" s="44"/>
      <c r="D29" s="42">
        <v>0.08</v>
      </c>
      <c r="E29" s="42">
        <v>0.06</v>
      </c>
      <c r="F29" s="42">
        <v>0.11</v>
      </c>
      <c r="G29" s="42">
        <v>0.13</v>
      </c>
      <c r="H29" s="42">
        <v>0.12</v>
      </c>
    </row>
    <row r="30" spans="2:8" x14ac:dyDescent="0.2">
      <c r="B30" s="43" t="s">
        <v>442</v>
      </c>
      <c r="C30" s="44"/>
      <c r="D30" s="42">
        <v>0.11</v>
      </c>
      <c r="E30" s="42">
        <v>0.1</v>
      </c>
      <c r="F30" s="42">
        <v>0.1</v>
      </c>
      <c r="G30" s="42">
        <v>0.1</v>
      </c>
      <c r="H30" s="42">
        <v>0.1</v>
      </c>
    </row>
    <row r="31" spans="2:8" x14ac:dyDescent="0.2">
      <c r="B31" s="380" t="s">
        <v>443</v>
      </c>
      <c r="C31" s="381"/>
      <c r="D31" s="42">
        <v>0.04</v>
      </c>
      <c r="E31" s="128" t="s">
        <v>444</v>
      </c>
      <c r="F31" s="42">
        <v>0.02</v>
      </c>
      <c r="G31" s="100" t="s">
        <v>444</v>
      </c>
      <c r="H31" s="100" t="s">
        <v>444</v>
      </c>
    </row>
    <row r="32" spans="2:8" x14ac:dyDescent="0.2">
      <c r="B32" s="43" t="s">
        <v>445</v>
      </c>
      <c r="C32" s="44"/>
      <c r="D32" s="42">
        <v>0.04</v>
      </c>
      <c r="E32" s="42">
        <v>0.01</v>
      </c>
      <c r="F32" s="42">
        <v>0.02</v>
      </c>
      <c r="G32" s="92">
        <v>0.01</v>
      </c>
      <c r="H32" s="42">
        <v>0.01</v>
      </c>
    </row>
    <row r="33" spans="2:8" x14ac:dyDescent="0.2">
      <c r="B33" s="43" t="s">
        <v>92</v>
      </c>
      <c r="C33" s="44"/>
      <c r="D33" s="42">
        <v>0.08</v>
      </c>
      <c r="E33" s="42">
        <v>7.0000000000000007E-2</v>
      </c>
      <c r="F33" s="42">
        <v>0.02</v>
      </c>
      <c r="G33" s="92">
        <v>0.04</v>
      </c>
      <c r="H33" s="42">
        <v>0.05</v>
      </c>
    </row>
    <row r="34" spans="2:8" x14ac:dyDescent="0.2">
      <c r="B34" s="43" t="s">
        <v>446</v>
      </c>
      <c r="C34" s="44"/>
      <c r="D34" s="42">
        <v>0.09</v>
      </c>
      <c r="E34" s="42">
        <v>0.02</v>
      </c>
      <c r="F34" s="42">
        <v>0.03</v>
      </c>
      <c r="G34" s="92">
        <v>0.01</v>
      </c>
      <c r="H34" s="42">
        <v>0.04</v>
      </c>
    </row>
    <row r="35" spans="2:8" x14ac:dyDescent="0.2">
      <c r="B35" s="43" t="s">
        <v>447</v>
      </c>
      <c r="C35" s="44"/>
      <c r="D35" s="42">
        <v>0.16</v>
      </c>
      <c r="E35" s="42">
        <v>0.06</v>
      </c>
      <c r="F35" s="42">
        <v>0.05</v>
      </c>
      <c r="G35" s="92">
        <v>0.06</v>
      </c>
      <c r="H35" s="42">
        <v>0.14000000000000001</v>
      </c>
    </row>
    <row r="36" spans="2:8" x14ac:dyDescent="0.2">
      <c r="B36" s="43" t="s">
        <v>448</v>
      </c>
      <c r="C36" s="44"/>
      <c r="D36" s="42">
        <v>0</v>
      </c>
      <c r="E36" s="42">
        <v>0.14000000000000001</v>
      </c>
      <c r="F36" s="42">
        <v>0</v>
      </c>
      <c r="G36" s="42">
        <v>0</v>
      </c>
      <c r="H36" s="42">
        <v>0</v>
      </c>
    </row>
    <row r="37" spans="2:8" x14ac:dyDescent="0.2">
      <c r="B37" s="43" t="s">
        <v>449</v>
      </c>
      <c r="C37" s="44"/>
      <c r="D37" s="42">
        <v>0.16</v>
      </c>
      <c r="E37" s="42">
        <v>0.18</v>
      </c>
      <c r="F37" s="42">
        <v>0</v>
      </c>
      <c r="G37" s="42">
        <v>0</v>
      </c>
      <c r="H37" s="42">
        <v>0</v>
      </c>
    </row>
    <row r="38" spans="2:8" ht="14.25" x14ac:dyDescent="0.2">
      <c r="B38" s="45" t="s">
        <v>450</v>
      </c>
      <c r="C38" s="44"/>
      <c r="D38" s="42">
        <v>0</v>
      </c>
      <c r="E38" s="42">
        <v>0.13676559697480425</v>
      </c>
      <c r="F38" s="42">
        <v>0.21</v>
      </c>
      <c r="G38" s="42">
        <v>0.13</v>
      </c>
      <c r="H38" s="42">
        <v>0.12</v>
      </c>
    </row>
    <row r="39" spans="2:8" x14ac:dyDescent="0.2">
      <c r="B39" s="43" t="s">
        <v>451</v>
      </c>
      <c r="C39" s="44"/>
      <c r="D39" s="42">
        <v>0.05</v>
      </c>
      <c r="E39" s="42">
        <v>0.08</v>
      </c>
      <c r="F39" s="42">
        <v>0.06</v>
      </c>
      <c r="G39" s="42">
        <v>0.15</v>
      </c>
      <c r="H39" s="42">
        <v>0.04</v>
      </c>
    </row>
    <row r="40" spans="2:8" x14ac:dyDescent="0.2">
      <c r="B40" s="402" t="s">
        <v>452</v>
      </c>
      <c r="C40" s="403"/>
      <c r="D40" s="20">
        <v>37000000</v>
      </c>
      <c r="E40" s="20">
        <v>28000000</v>
      </c>
      <c r="F40" s="20">
        <v>30000000</v>
      </c>
      <c r="G40" s="20">
        <v>28000000</v>
      </c>
      <c r="H40" s="20">
        <v>31000000</v>
      </c>
    </row>
    <row r="41" spans="2:8" ht="42" customHeight="1" x14ac:dyDescent="0.2">
      <c r="B41" s="359" t="s">
        <v>453</v>
      </c>
      <c r="C41" s="359"/>
      <c r="D41" s="359"/>
      <c r="E41" s="359"/>
      <c r="F41" s="359"/>
      <c r="G41" s="359"/>
      <c r="H41" s="359"/>
    </row>
    <row r="42" spans="2:8" x14ac:dyDescent="0.2">
      <c r="D42" s="411"/>
      <c r="E42" s="411"/>
      <c r="F42" s="411"/>
      <c r="G42" s="3"/>
      <c r="H42" s="3"/>
    </row>
    <row r="43" spans="2:8" x14ac:dyDescent="0.2">
      <c r="B43" s="66" t="s">
        <v>454</v>
      </c>
      <c r="C43" s="66"/>
      <c r="D43" s="66"/>
      <c r="E43" s="75"/>
      <c r="F43" s="75"/>
      <c r="G43" s="75"/>
      <c r="H43" s="75"/>
    </row>
    <row r="44" spans="2:8" x14ac:dyDescent="0.2">
      <c r="B44" s="400" t="s">
        <v>30</v>
      </c>
      <c r="C44" s="401"/>
      <c r="D44" s="15">
        <v>2025</v>
      </c>
      <c r="E44" s="15">
        <v>2024</v>
      </c>
      <c r="F44" s="15">
        <v>2023</v>
      </c>
      <c r="G44" s="15">
        <v>2022</v>
      </c>
      <c r="H44" s="15">
        <v>2021</v>
      </c>
    </row>
    <row r="45" spans="2:8" ht="12.75" customHeight="1" x14ac:dyDescent="0.2">
      <c r="B45" s="380" t="s">
        <v>455</v>
      </c>
      <c r="C45" s="381"/>
      <c r="D45" s="42">
        <v>0.13688816409292576</v>
      </c>
      <c r="E45" s="42">
        <v>0.26</v>
      </c>
      <c r="F45" s="42">
        <v>0.43</v>
      </c>
      <c r="G45" s="42">
        <v>0.44</v>
      </c>
      <c r="H45" s="42">
        <v>0.56000000000000005</v>
      </c>
    </row>
    <row r="46" spans="2:8" x14ac:dyDescent="0.2">
      <c r="B46" s="43" t="s">
        <v>36</v>
      </c>
      <c r="C46" s="44"/>
      <c r="D46" s="42">
        <v>0.63246097104196308</v>
      </c>
      <c r="E46" s="42">
        <v>0.47</v>
      </c>
      <c r="F46" s="42">
        <v>0.49</v>
      </c>
      <c r="G46" s="42">
        <v>0.55000000000000004</v>
      </c>
      <c r="H46" s="42">
        <v>0.33</v>
      </c>
    </row>
    <row r="47" spans="2:8" x14ac:dyDescent="0.2">
      <c r="B47" s="45" t="s">
        <v>55</v>
      </c>
      <c r="C47" s="44"/>
      <c r="D47" s="100" t="s">
        <v>444</v>
      </c>
      <c r="E47" s="42">
        <v>0.01</v>
      </c>
      <c r="F47" s="42">
        <v>0.01</v>
      </c>
      <c r="G47" s="100" t="s">
        <v>444</v>
      </c>
      <c r="H47" s="42">
        <v>0.04</v>
      </c>
    </row>
    <row r="48" spans="2:8" x14ac:dyDescent="0.2">
      <c r="B48" s="43" t="s">
        <v>44</v>
      </c>
      <c r="C48" s="44"/>
      <c r="D48" s="42">
        <v>2.9865829966130599E-2</v>
      </c>
      <c r="E48" s="42">
        <v>0.03</v>
      </c>
      <c r="F48" s="42">
        <v>0.03</v>
      </c>
      <c r="G48" s="100" t="s">
        <v>444</v>
      </c>
      <c r="H48" s="42">
        <v>0.02</v>
      </c>
    </row>
    <row r="49" spans="2:8" x14ac:dyDescent="0.2">
      <c r="B49" s="43" t="s">
        <v>456</v>
      </c>
      <c r="C49" s="44"/>
      <c r="D49" s="42">
        <v>2.4383979796525186E-2</v>
      </c>
      <c r="E49" s="42">
        <v>0.02</v>
      </c>
      <c r="F49" s="42">
        <v>0.01</v>
      </c>
      <c r="G49" s="100" t="s">
        <v>444</v>
      </c>
      <c r="H49" s="100" t="s">
        <v>444</v>
      </c>
    </row>
    <row r="50" spans="2:8" x14ac:dyDescent="0.2">
      <c r="B50" s="43" t="s">
        <v>60</v>
      </c>
      <c r="C50" s="44"/>
      <c r="D50" s="100" t="s">
        <v>444</v>
      </c>
      <c r="E50" s="100" t="s">
        <v>444</v>
      </c>
      <c r="F50" s="42">
        <v>0.01</v>
      </c>
      <c r="G50" s="42">
        <v>0.01</v>
      </c>
      <c r="H50" s="42">
        <v>0.02</v>
      </c>
    </row>
    <row r="51" spans="2:8" x14ac:dyDescent="0.2">
      <c r="B51" s="380" t="s">
        <v>50</v>
      </c>
      <c r="C51" s="381"/>
      <c r="D51" s="100" t="s">
        <v>444</v>
      </c>
      <c r="E51" s="100" t="s">
        <v>444</v>
      </c>
      <c r="F51" s="100" t="s">
        <v>444</v>
      </c>
      <c r="G51" s="100" t="s">
        <v>444</v>
      </c>
      <c r="H51" s="100" t="s">
        <v>444</v>
      </c>
    </row>
    <row r="52" spans="2:8" x14ac:dyDescent="0.2">
      <c r="B52" s="43" t="s">
        <v>73</v>
      </c>
      <c r="C52" s="44"/>
      <c r="D52" s="42">
        <v>0.16947813670524434</v>
      </c>
      <c r="E52" s="42">
        <v>0.2</v>
      </c>
      <c r="F52" s="42">
        <v>0.02</v>
      </c>
      <c r="G52" s="100" t="s">
        <v>444</v>
      </c>
      <c r="H52" s="42">
        <v>0.03</v>
      </c>
    </row>
    <row r="53" spans="2:8" x14ac:dyDescent="0.2">
      <c r="B53" s="43" t="s">
        <v>69</v>
      </c>
      <c r="C53" s="44"/>
      <c r="D53" s="100" t="s">
        <v>444</v>
      </c>
      <c r="E53" s="100" t="s">
        <v>444</v>
      </c>
      <c r="F53" s="100" t="s">
        <v>444</v>
      </c>
      <c r="G53" s="42">
        <v>0</v>
      </c>
      <c r="H53" s="42">
        <v>0</v>
      </c>
    </row>
    <row r="54" spans="2:8" x14ac:dyDescent="0.2">
      <c r="B54" s="43" t="s">
        <v>457</v>
      </c>
      <c r="C54" s="44"/>
      <c r="D54" s="100" t="s">
        <v>444</v>
      </c>
      <c r="E54" s="100" t="s">
        <v>444</v>
      </c>
      <c r="F54" s="42">
        <v>0.01</v>
      </c>
      <c r="G54" s="42">
        <v>0</v>
      </c>
      <c r="H54" s="42">
        <v>0</v>
      </c>
    </row>
    <row r="55" spans="2:8" ht="12.75" customHeight="1" x14ac:dyDescent="0.2">
      <c r="B55" s="402" t="s">
        <v>452</v>
      </c>
      <c r="C55" s="403"/>
      <c r="D55" s="20">
        <v>37000000</v>
      </c>
      <c r="E55" s="20">
        <f>E40</f>
        <v>28000000</v>
      </c>
      <c r="F55" s="20">
        <f>F40</f>
        <v>30000000</v>
      </c>
      <c r="G55" s="20">
        <f>G40</f>
        <v>28000000</v>
      </c>
      <c r="H55" s="20">
        <f>H40</f>
        <v>31000000</v>
      </c>
    </row>
  </sheetData>
  <mergeCells count="14">
    <mergeCell ref="B55:C55"/>
    <mergeCell ref="B9:H9"/>
    <mergeCell ref="B26:C26"/>
    <mergeCell ref="B27:C27"/>
    <mergeCell ref="B31:C31"/>
    <mergeCell ref="B40:C40"/>
    <mergeCell ref="D11:H11"/>
    <mergeCell ref="B12:B23"/>
    <mergeCell ref="C12:C23"/>
    <mergeCell ref="D42:F42"/>
    <mergeCell ref="B44:C44"/>
    <mergeCell ref="B45:C45"/>
    <mergeCell ref="B51:C51"/>
    <mergeCell ref="B41:H41"/>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B1:G74"/>
  <sheetViews>
    <sheetView showGridLines="0" zoomScaleNormal="100" workbookViewId="0">
      <selection activeCell="I14" sqref="I14"/>
    </sheetView>
  </sheetViews>
  <sheetFormatPr defaultRowHeight="12.75" x14ac:dyDescent="0.2"/>
  <cols>
    <col min="2" max="2" width="27.140625" customWidth="1"/>
    <col min="3" max="3" width="22.140625" bestFit="1" customWidth="1"/>
    <col min="4" max="5" width="14.42578125" style="80" customWidth="1"/>
    <col min="6" max="6" width="14.42578125" customWidth="1"/>
    <col min="7" max="7" width="14" bestFit="1" customWidth="1"/>
    <col min="8" max="8" width="8.140625" customWidth="1"/>
    <col min="9" max="9" width="21.5703125" bestFit="1" customWidth="1"/>
    <col min="10" max="10" width="16" bestFit="1" customWidth="1"/>
  </cols>
  <sheetData>
    <row r="1" spans="2:7" x14ac:dyDescent="0.2">
      <c r="D1" s="97"/>
      <c r="E1" s="97"/>
    </row>
    <row r="2" spans="2:7" x14ac:dyDescent="0.2">
      <c r="D2" s="97"/>
      <c r="E2" s="97"/>
    </row>
    <row r="3" spans="2:7" x14ac:dyDescent="0.2">
      <c r="D3" s="97"/>
      <c r="E3" s="97"/>
      <c r="G3" s="4"/>
    </row>
    <row r="4" spans="2:7" x14ac:dyDescent="0.2">
      <c r="D4" s="97"/>
      <c r="E4" s="97"/>
    </row>
    <row r="5" spans="2:7" x14ac:dyDescent="0.2">
      <c r="D5" s="97"/>
      <c r="E5" s="97"/>
    </row>
    <row r="6" spans="2:7" x14ac:dyDescent="0.2">
      <c r="D6" s="137"/>
      <c r="E6" s="137"/>
      <c r="F6" s="137"/>
    </row>
    <row r="7" spans="2:7" x14ac:dyDescent="0.2">
      <c r="D7" s="138"/>
      <c r="E7" s="139"/>
      <c r="F7" s="140"/>
    </row>
    <row r="8" spans="2:7" x14ac:dyDescent="0.2">
      <c r="D8" s="97"/>
      <c r="E8" s="97"/>
      <c r="G8" s="3"/>
    </row>
    <row r="9" spans="2:7" ht="16.5" thickBot="1" x14ac:dyDescent="0.3">
      <c r="B9" s="297" t="s">
        <v>458</v>
      </c>
      <c r="C9" s="297"/>
      <c r="D9" s="297"/>
      <c r="E9" s="297"/>
      <c r="F9" s="297"/>
      <c r="G9" s="3"/>
    </row>
    <row r="10" spans="2:7" x14ac:dyDescent="0.2">
      <c r="G10" s="3"/>
    </row>
    <row r="11" spans="2:7" x14ac:dyDescent="0.2">
      <c r="B11" s="203" t="s">
        <v>141</v>
      </c>
      <c r="C11" s="203" t="s">
        <v>142</v>
      </c>
      <c r="D11" s="204"/>
      <c r="E11" s="205"/>
      <c r="F11" s="206"/>
    </row>
    <row r="12" spans="2:7" x14ac:dyDescent="0.2">
      <c r="B12" s="415" t="s">
        <v>459</v>
      </c>
      <c r="C12" s="365" t="s">
        <v>460</v>
      </c>
      <c r="D12" s="53" t="s">
        <v>343</v>
      </c>
      <c r="E12" s="53"/>
      <c r="F12" s="54"/>
    </row>
    <row r="13" spans="2:7" x14ac:dyDescent="0.2">
      <c r="B13" s="416"/>
      <c r="C13" s="390"/>
      <c r="D13" s="26" t="s">
        <v>145</v>
      </c>
      <c r="E13" s="26"/>
      <c r="F13" s="116"/>
    </row>
    <row r="14" spans="2:7" x14ac:dyDescent="0.2">
      <c r="B14" s="416"/>
      <c r="C14" s="390"/>
      <c r="D14" s="26" t="s">
        <v>461</v>
      </c>
      <c r="E14" s="26"/>
      <c r="F14" s="116"/>
    </row>
    <row r="15" spans="2:7" x14ac:dyDescent="0.2">
      <c r="B15" s="417"/>
      <c r="C15" s="366"/>
      <c r="D15" s="55" t="s">
        <v>462</v>
      </c>
      <c r="E15" s="55"/>
      <c r="F15" s="56"/>
    </row>
    <row r="16" spans="2:7" x14ac:dyDescent="0.2">
      <c r="D16"/>
      <c r="E16"/>
    </row>
    <row r="17" spans="2:7" x14ac:dyDescent="0.2">
      <c r="B17" s="66" t="s">
        <v>463</v>
      </c>
      <c r="C17" s="66"/>
      <c r="D17" s="159"/>
      <c r="E17" s="160"/>
      <c r="F17" s="75"/>
      <c r="G17" s="75"/>
    </row>
    <row r="18" spans="2:7" x14ac:dyDescent="0.2">
      <c r="B18" s="161" t="s">
        <v>330</v>
      </c>
      <c r="C18" s="148" t="s">
        <v>147</v>
      </c>
      <c r="D18" s="98">
        <v>2025</v>
      </c>
      <c r="E18" s="98">
        <v>2024</v>
      </c>
      <c r="F18" s="98">
        <v>2023</v>
      </c>
      <c r="G18" s="15">
        <v>2022</v>
      </c>
    </row>
    <row r="19" spans="2:7" x14ac:dyDescent="0.2">
      <c r="B19" s="399" t="s">
        <v>34</v>
      </c>
      <c r="C19" s="7" t="s">
        <v>464</v>
      </c>
      <c r="D19" s="21">
        <v>1173</v>
      </c>
      <c r="E19" s="21">
        <v>867</v>
      </c>
      <c r="F19" s="21">
        <v>819</v>
      </c>
      <c r="G19" s="21">
        <v>462</v>
      </c>
    </row>
    <row r="20" spans="2:7" x14ac:dyDescent="0.2">
      <c r="B20" s="399"/>
      <c r="C20" s="7" t="s">
        <v>465</v>
      </c>
      <c r="D20" s="21">
        <v>254</v>
      </c>
      <c r="E20" s="21">
        <v>162</v>
      </c>
      <c r="F20" s="21">
        <v>51</v>
      </c>
      <c r="G20" s="21">
        <v>178</v>
      </c>
    </row>
    <row r="21" spans="2:7" x14ac:dyDescent="0.2">
      <c r="B21" s="408"/>
      <c r="C21" s="16" t="s">
        <v>150</v>
      </c>
      <c r="D21" s="20">
        <f>D20+D19</f>
        <v>1427</v>
      </c>
      <c r="E21" s="20">
        <f>E20+E19</f>
        <v>1029</v>
      </c>
      <c r="F21" s="20">
        <f>F20+F19</f>
        <v>870</v>
      </c>
      <c r="G21" s="20">
        <f>G20+G19</f>
        <v>640</v>
      </c>
    </row>
    <row r="22" spans="2:7" x14ac:dyDescent="0.2">
      <c r="B22" s="398" t="s">
        <v>160</v>
      </c>
      <c r="C22" s="7" t="s">
        <v>464</v>
      </c>
      <c r="D22" s="21">
        <v>971</v>
      </c>
      <c r="E22" s="21">
        <v>886</v>
      </c>
      <c r="F22" s="21">
        <v>767</v>
      </c>
      <c r="G22" s="21">
        <v>912</v>
      </c>
    </row>
    <row r="23" spans="2:7" x14ac:dyDescent="0.2">
      <c r="B23" s="399"/>
      <c r="C23" s="7" t="s">
        <v>465</v>
      </c>
      <c r="D23" s="21">
        <v>187</v>
      </c>
      <c r="E23" s="21">
        <v>174</v>
      </c>
      <c r="F23" s="21">
        <v>164</v>
      </c>
      <c r="G23" s="21">
        <v>132</v>
      </c>
    </row>
    <row r="24" spans="2:7" x14ac:dyDescent="0.2">
      <c r="B24" s="408"/>
      <c r="C24" s="16" t="s">
        <v>150</v>
      </c>
      <c r="D24" s="20">
        <f>D23+D22</f>
        <v>1158</v>
      </c>
      <c r="E24" s="20">
        <f>E23+E22</f>
        <v>1060</v>
      </c>
      <c r="F24" s="20">
        <f>F23+F22</f>
        <v>931</v>
      </c>
      <c r="G24" s="20">
        <f>G23+G22</f>
        <v>1044</v>
      </c>
    </row>
    <row r="25" spans="2:7" x14ac:dyDescent="0.2">
      <c r="B25" s="398" t="s">
        <v>62</v>
      </c>
      <c r="C25" s="7" t="s">
        <v>464</v>
      </c>
      <c r="D25" s="21">
        <v>107</v>
      </c>
      <c r="E25" s="21">
        <v>224</v>
      </c>
      <c r="F25" s="21">
        <v>888</v>
      </c>
      <c r="G25" s="21">
        <v>921</v>
      </c>
    </row>
    <row r="26" spans="2:7" x14ac:dyDescent="0.2">
      <c r="B26" s="399"/>
      <c r="C26" s="7" t="s">
        <v>465</v>
      </c>
      <c r="D26" s="21">
        <v>19</v>
      </c>
      <c r="E26" s="21">
        <v>63</v>
      </c>
      <c r="F26" s="21">
        <v>241</v>
      </c>
      <c r="G26" s="21">
        <v>379</v>
      </c>
    </row>
    <row r="27" spans="2:7" x14ac:dyDescent="0.2">
      <c r="B27" s="408"/>
      <c r="C27" s="16" t="s">
        <v>150</v>
      </c>
      <c r="D27" s="20">
        <f>D26+D25</f>
        <v>126</v>
      </c>
      <c r="E27" s="20">
        <f>E26+E25</f>
        <v>287</v>
      </c>
      <c r="F27" s="20">
        <f>F26+F25</f>
        <v>1129</v>
      </c>
      <c r="G27" s="20">
        <f>G26+G25</f>
        <v>1300</v>
      </c>
    </row>
    <row r="28" spans="2:7" x14ac:dyDescent="0.2">
      <c r="B28" s="398" t="s">
        <v>49</v>
      </c>
      <c r="C28" s="7" t="s">
        <v>464</v>
      </c>
      <c r="D28" s="21">
        <v>7</v>
      </c>
      <c r="E28" s="21">
        <v>4</v>
      </c>
      <c r="F28" s="21">
        <v>5</v>
      </c>
      <c r="G28" s="21">
        <v>40</v>
      </c>
    </row>
    <row r="29" spans="2:7" x14ac:dyDescent="0.2">
      <c r="B29" s="399"/>
      <c r="C29" s="7" t="s">
        <v>465</v>
      </c>
      <c r="D29" s="21">
        <v>0</v>
      </c>
      <c r="E29" s="21">
        <v>0</v>
      </c>
      <c r="F29" s="21">
        <v>0</v>
      </c>
      <c r="G29" s="21">
        <v>1</v>
      </c>
    </row>
    <row r="30" spans="2:7" x14ac:dyDescent="0.2">
      <c r="B30" s="408"/>
      <c r="C30" s="16" t="s">
        <v>150</v>
      </c>
      <c r="D30" s="20">
        <f>D29+D28</f>
        <v>7</v>
      </c>
      <c r="E30" s="20">
        <f>E29+E28</f>
        <v>4</v>
      </c>
      <c r="F30" s="20">
        <f>F29+F28</f>
        <v>5</v>
      </c>
      <c r="G30" s="20">
        <f>G29+G28</f>
        <v>41</v>
      </c>
    </row>
    <row r="31" spans="2:7" x14ac:dyDescent="0.2">
      <c r="B31" s="398" t="s">
        <v>53</v>
      </c>
      <c r="C31" s="7" t="s">
        <v>464</v>
      </c>
      <c r="D31" s="21">
        <v>19</v>
      </c>
      <c r="E31" s="21">
        <v>145</v>
      </c>
      <c r="F31" s="21">
        <v>396</v>
      </c>
      <c r="G31" s="21">
        <v>326</v>
      </c>
    </row>
    <row r="32" spans="2:7" x14ac:dyDescent="0.2">
      <c r="B32" s="399"/>
      <c r="C32" s="7" t="s">
        <v>465</v>
      </c>
      <c r="D32" s="21">
        <v>0</v>
      </c>
      <c r="E32" s="21">
        <v>3</v>
      </c>
      <c r="F32" s="21">
        <v>3</v>
      </c>
      <c r="G32" s="21">
        <v>3</v>
      </c>
    </row>
    <row r="33" spans="2:7" x14ac:dyDescent="0.2">
      <c r="B33" s="408"/>
      <c r="C33" s="16" t="s">
        <v>150</v>
      </c>
      <c r="D33" s="20">
        <f>D32+D31</f>
        <v>19</v>
      </c>
      <c r="E33" s="20">
        <f>E32+E31</f>
        <v>148</v>
      </c>
      <c r="F33" s="20">
        <f>F32+F31</f>
        <v>399</v>
      </c>
      <c r="G33" s="20">
        <f>G32+G31</f>
        <v>329</v>
      </c>
    </row>
    <row r="34" spans="2:7" x14ac:dyDescent="0.2">
      <c r="B34" s="398" t="s">
        <v>59</v>
      </c>
      <c r="C34" s="7" t="s">
        <v>464</v>
      </c>
      <c r="D34" s="21">
        <v>29</v>
      </c>
      <c r="E34" s="21">
        <v>34</v>
      </c>
      <c r="F34" s="21">
        <v>87</v>
      </c>
      <c r="G34" s="21">
        <v>97</v>
      </c>
    </row>
    <row r="35" spans="2:7" x14ac:dyDescent="0.2">
      <c r="B35" s="399"/>
      <c r="C35" s="7" t="s">
        <v>465</v>
      </c>
      <c r="D35" s="21">
        <v>2</v>
      </c>
      <c r="E35" s="21">
        <v>2</v>
      </c>
      <c r="F35" s="21">
        <v>4</v>
      </c>
      <c r="G35" s="21">
        <v>1</v>
      </c>
    </row>
    <row r="36" spans="2:7" x14ac:dyDescent="0.2">
      <c r="B36" s="408"/>
      <c r="C36" s="16" t="s">
        <v>150</v>
      </c>
      <c r="D36" s="20">
        <f>D35+D34</f>
        <v>31</v>
      </c>
      <c r="E36" s="20">
        <f>E35+E34</f>
        <v>36</v>
      </c>
      <c r="F36" s="20">
        <f>F35+F34</f>
        <v>91</v>
      </c>
      <c r="G36" s="20">
        <f>G35+G34</f>
        <v>98</v>
      </c>
    </row>
    <row r="37" spans="2:7" x14ac:dyDescent="0.2">
      <c r="B37" s="398" t="s">
        <v>45</v>
      </c>
      <c r="C37" s="7" t="s">
        <v>464</v>
      </c>
      <c r="D37" s="21">
        <v>45</v>
      </c>
      <c r="E37" s="21">
        <v>36</v>
      </c>
      <c r="F37" s="21">
        <v>56</v>
      </c>
      <c r="G37" s="21">
        <v>51</v>
      </c>
    </row>
    <row r="38" spans="2:7" x14ac:dyDescent="0.2">
      <c r="B38" s="399"/>
      <c r="C38" s="7" t="s">
        <v>465</v>
      </c>
      <c r="D38" s="21">
        <v>3</v>
      </c>
      <c r="E38" s="21">
        <v>5</v>
      </c>
      <c r="F38" s="21">
        <v>7</v>
      </c>
      <c r="G38" s="21">
        <v>11</v>
      </c>
    </row>
    <row r="39" spans="2:7" x14ac:dyDescent="0.2">
      <c r="B39" s="408"/>
      <c r="C39" s="16" t="s">
        <v>150</v>
      </c>
      <c r="D39" s="20">
        <f>D38+D37</f>
        <v>48</v>
      </c>
      <c r="E39" s="20">
        <f>E38+E37</f>
        <v>41</v>
      </c>
      <c r="F39" s="20">
        <f>F38+F37</f>
        <v>63</v>
      </c>
      <c r="G39" s="20">
        <f>G38+G37</f>
        <v>62</v>
      </c>
    </row>
    <row r="40" spans="2:7" x14ac:dyDescent="0.2">
      <c r="B40" s="398" t="s">
        <v>43</v>
      </c>
      <c r="C40" s="7" t="s">
        <v>464</v>
      </c>
      <c r="D40" s="21">
        <v>38</v>
      </c>
      <c r="E40" s="21">
        <v>41</v>
      </c>
      <c r="F40" s="21">
        <v>41</v>
      </c>
      <c r="G40" s="21">
        <v>42</v>
      </c>
    </row>
    <row r="41" spans="2:7" x14ac:dyDescent="0.2">
      <c r="B41" s="399"/>
      <c r="C41" s="7" t="s">
        <v>465</v>
      </c>
      <c r="D41" s="21">
        <v>73</v>
      </c>
      <c r="E41" s="21">
        <v>77</v>
      </c>
      <c r="F41" s="21">
        <v>82</v>
      </c>
      <c r="G41" s="21">
        <v>80</v>
      </c>
    </row>
    <row r="42" spans="2:7" x14ac:dyDescent="0.2">
      <c r="B42" s="408"/>
      <c r="C42" s="16" t="s">
        <v>150</v>
      </c>
      <c r="D42" s="20">
        <f>D41+D40</f>
        <v>111</v>
      </c>
      <c r="E42" s="20">
        <f>E41+E40</f>
        <v>118</v>
      </c>
      <c r="F42" s="20">
        <f>F41+F40</f>
        <v>123</v>
      </c>
      <c r="G42" s="20">
        <f>G41+G40</f>
        <v>122</v>
      </c>
    </row>
    <row r="43" spans="2:7" x14ac:dyDescent="0.2">
      <c r="B43" s="398" t="s">
        <v>67</v>
      </c>
      <c r="C43" s="7" t="s">
        <v>464</v>
      </c>
      <c r="D43" s="21">
        <v>16</v>
      </c>
      <c r="E43" s="21">
        <v>5</v>
      </c>
      <c r="F43" s="21">
        <v>6</v>
      </c>
      <c r="G43" s="35"/>
    </row>
    <row r="44" spans="2:7" x14ac:dyDescent="0.2">
      <c r="B44" s="399"/>
      <c r="C44" s="7" t="s">
        <v>465</v>
      </c>
      <c r="D44" s="21">
        <v>0</v>
      </c>
      <c r="E44" s="21">
        <v>0</v>
      </c>
      <c r="F44" s="21">
        <v>0</v>
      </c>
      <c r="G44" s="35"/>
    </row>
    <row r="45" spans="2:7" x14ac:dyDescent="0.2">
      <c r="B45" s="408"/>
      <c r="C45" s="16" t="s">
        <v>150</v>
      </c>
      <c r="D45" s="20">
        <f>D44+D43</f>
        <v>16</v>
      </c>
      <c r="E45" s="20">
        <f>E44+E43</f>
        <v>5</v>
      </c>
      <c r="F45" s="20">
        <f>F44+F43</f>
        <v>6</v>
      </c>
      <c r="G45" s="20">
        <f>G44+G43</f>
        <v>0</v>
      </c>
    </row>
    <row r="46" spans="2:7" x14ac:dyDescent="0.2">
      <c r="B46" s="398" t="s">
        <v>74</v>
      </c>
      <c r="C46" s="7" t="s">
        <v>464</v>
      </c>
      <c r="D46" s="21">
        <v>15</v>
      </c>
      <c r="E46" s="21">
        <v>13</v>
      </c>
      <c r="F46" s="35"/>
      <c r="G46" s="35"/>
    </row>
    <row r="47" spans="2:7" x14ac:dyDescent="0.2">
      <c r="B47" s="399"/>
      <c r="C47" s="7" t="s">
        <v>465</v>
      </c>
      <c r="D47" s="21">
        <v>0</v>
      </c>
      <c r="E47" s="21">
        <v>0</v>
      </c>
      <c r="F47" s="35"/>
      <c r="G47" s="35"/>
    </row>
    <row r="48" spans="2:7" ht="12.95" customHeight="1" x14ac:dyDescent="0.2">
      <c r="B48" s="408"/>
      <c r="C48" s="16" t="s">
        <v>150</v>
      </c>
      <c r="D48" s="20">
        <f>D47+D46</f>
        <v>15</v>
      </c>
      <c r="E48" s="20">
        <f>E47+E46</f>
        <v>13</v>
      </c>
      <c r="F48" s="20">
        <f>F47+F46</f>
        <v>0</v>
      </c>
      <c r="G48" s="20">
        <f>G47+G46</f>
        <v>0</v>
      </c>
    </row>
    <row r="49" spans="2:7" x14ac:dyDescent="0.2">
      <c r="B49" s="398" t="s">
        <v>72</v>
      </c>
      <c r="C49" s="7" t="s">
        <v>464</v>
      </c>
      <c r="D49" s="21">
        <v>2</v>
      </c>
      <c r="E49" s="21">
        <v>9</v>
      </c>
      <c r="F49" s="35"/>
      <c r="G49" s="35"/>
    </row>
    <row r="50" spans="2:7" x14ac:dyDescent="0.2">
      <c r="B50" s="399"/>
      <c r="C50" s="7" t="s">
        <v>465</v>
      </c>
      <c r="D50" s="21">
        <v>0</v>
      </c>
      <c r="E50" s="21">
        <v>0</v>
      </c>
      <c r="F50" s="35"/>
      <c r="G50" s="35"/>
    </row>
    <row r="51" spans="2:7" x14ac:dyDescent="0.2">
      <c r="B51" s="408"/>
      <c r="C51" s="16" t="s">
        <v>150</v>
      </c>
      <c r="D51" s="20">
        <f>D50+D49</f>
        <v>2</v>
      </c>
      <c r="E51" s="20">
        <f>E50+E49</f>
        <v>9</v>
      </c>
      <c r="F51" s="20">
        <f>F50+F49</f>
        <v>0</v>
      </c>
      <c r="G51" s="20">
        <f>G50+G49</f>
        <v>0</v>
      </c>
    </row>
    <row r="52" spans="2:7" x14ac:dyDescent="0.2">
      <c r="B52" s="398" t="s">
        <v>466</v>
      </c>
      <c r="C52" s="7" t="s">
        <v>464</v>
      </c>
      <c r="D52" s="21">
        <v>2</v>
      </c>
      <c r="E52" s="21">
        <v>1</v>
      </c>
      <c r="F52" s="35"/>
      <c r="G52" s="35"/>
    </row>
    <row r="53" spans="2:7" x14ac:dyDescent="0.2">
      <c r="B53" s="399"/>
      <c r="C53" s="7" t="s">
        <v>465</v>
      </c>
      <c r="D53" s="99">
        <v>0</v>
      </c>
      <c r="E53" s="99">
        <v>0</v>
      </c>
      <c r="F53" s="35"/>
      <c r="G53" s="35"/>
    </row>
    <row r="54" spans="2:7" x14ac:dyDescent="0.2">
      <c r="B54" s="408"/>
      <c r="C54" s="16" t="s">
        <v>150</v>
      </c>
      <c r="D54" s="20">
        <f>D53+D52</f>
        <v>2</v>
      </c>
      <c r="E54" s="20">
        <f>E53+E52</f>
        <v>1</v>
      </c>
      <c r="F54" s="20">
        <f>F53+F52</f>
        <v>0</v>
      </c>
      <c r="G54" s="20">
        <f>G53+G52</f>
        <v>0</v>
      </c>
    </row>
    <row r="55" spans="2:7" x14ac:dyDescent="0.2">
      <c r="B55" s="412" t="s">
        <v>467</v>
      </c>
      <c r="C55" s="7" t="s">
        <v>464</v>
      </c>
      <c r="D55" s="21">
        <f>D40+D37+D34+D31+D28+D25+D22+D19+D43+D46+D49+D52</f>
        <v>2424</v>
      </c>
      <c r="E55" s="21">
        <f>E40+E37+E34+E31+E28+E25+E22+E19+E43+E46+E49+E52</f>
        <v>2265</v>
      </c>
      <c r="F55" s="21">
        <f t="shared" ref="F55:G55" si="0">F40+F37+F34+F31+F28+F25+F22+F19+F43+F49+F52</f>
        <v>3065</v>
      </c>
      <c r="G55" s="21">
        <f t="shared" si="0"/>
        <v>2851</v>
      </c>
    </row>
    <row r="56" spans="2:7" x14ac:dyDescent="0.2">
      <c r="B56" s="413"/>
      <c r="C56" s="7" t="s">
        <v>465</v>
      </c>
      <c r="D56" s="21">
        <f>D41+D38+D35+D32+D29+D26+D23+D20+D44+D47+D50+D53</f>
        <v>538</v>
      </c>
      <c r="E56" s="21">
        <f>E41+E38+E35+E32+E29+E26+E23+E20+E44+E47+E50+E53</f>
        <v>486</v>
      </c>
      <c r="F56" s="21">
        <f t="shared" ref="F56:G56" si="1">F41+F38+F35+F32+F29+F26+F23+F20+F44+F50+F53</f>
        <v>552</v>
      </c>
      <c r="G56" s="21">
        <f t="shared" si="1"/>
        <v>785</v>
      </c>
    </row>
    <row r="57" spans="2:7" x14ac:dyDescent="0.2">
      <c r="B57" s="414"/>
      <c r="C57" s="16" t="s">
        <v>150</v>
      </c>
      <c r="D57" s="20">
        <f>D56+D55</f>
        <v>2962</v>
      </c>
      <c r="E57" s="20">
        <f>E56+E55</f>
        <v>2751</v>
      </c>
      <c r="F57" s="20">
        <f>F56+F55</f>
        <v>3617</v>
      </c>
      <c r="G57" s="20">
        <f>G56+G55</f>
        <v>3636</v>
      </c>
    </row>
    <row r="60" spans="2:7" x14ac:dyDescent="0.2">
      <c r="C60" s="96"/>
      <c r="D60" s="96"/>
      <c r="E60" s="96"/>
      <c r="F60" s="96"/>
    </row>
    <row r="61" spans="2:7" x14ac:dyDescent="0.2">
      <c r="C61" s="95"/>
      <c r="D61" s="95"/>
      <c r="E61" s="96"/>
      <c r="F61" s="96"/>
    </row>
    <row r="62" spans="2:7" x14ac:dyDescent="0.2">
      <c r="C62" s="95"/>
      <c r="D62" s="95"/>
      <c r="E62" s="96"/>
      <c r="F62" s="96"/>
    </row>
    <row r="63" spans="2:7" x14ac:dyDescent="0.2">
      <c r="C63" s="95"/>
      <c r="D63" s="95"/>
      <c r="E63" s="96"/>
      <c r="F63" s="96"/>
    </row>
    <row r="64" spans="2:7" x14ac:dyDescent="0.2">
      <c r="C64" s="95"/>
      <c r="D64" s="95"/>
      <c r="E64" s="96"/>
      <c r="F64" s="96"/>
    </row>
    <row r="65" spans="3:6" x14ac:dyDescent="0.2">
      <c r="C65" s="95"/>
      <c r="D65" s="95"/>
      <c r="E65" s="96"/>
      <c r="F65" s="96"/>
    </row>
    <row r="66" spans="3:6" x14ac:dyDescent="0.2">
      <c r="C66" s="95"/>
      <c r="D66" s="95"/>
      <c r="E66" s="96"/>
      <c r="F66" s="96"/>
    </row>
    <row r="67" spans="3:6" x14ac:dyDescent="0.2">
      <c r="C67" s="95"/>
      <c r="D67" s="95"/>
      <c r="E67" s="96"/>
      <c r="F67" s="96"/>
    </row>
    <row r="68" spans="3:6" x14ac:dyDescent="0.2">
      <c r="C68" s="95"/>
      <c r="D68" s="95"/>
      <c r="E68" s="96"/>
      <c r="F68" s="96"/>
    </row>
    <row r="69" spans="3:6" x14ac:dyDescent="0.2">
      <c r="C69" s="95"/>
      <c r="D69" s="95"/>
    </row>
    <row r="70" spans="3:6" x14ac:dyDescent="0.2">
      <c r="C70" s="95"/>
    </row>
    <row r="71" spans="3:6" x14ac:dyDescent="0.2">
      <c r="C71" s="95"/>
    </row>
    <row r="72" spans="3:6" x14ac:dyDescent="0.2">
      <c r="C72" s="95"/>
    </row>
    <row r="73" spans="3:6" x14ac:dyDescent="0.2">
      <c r="C73" s="95"/>
    </row>
    <row r="74" spans="3:6" x14ac:dyDescent="0.2">
      <c r="C74" s="95"/>
    </row>
  </sheetData>
  <mergeCells count="16">
    <mergeCell ref="C12:C15"/>
    <mergeCell ref="B55:B57"/>
    <mergeCell ref="B49:B51"/>
    <mergeCell ref="B52:B54"/>
    <mergeCell ref="B9:F9"/>
    <mergeCell ref="B19:B21"/>
    <mergeCell ref="B34:B36"/>
    <mergeCell ref="B37:B39"/>
    <mergeCell ref="B40:B42"/>
    <mergeCell ref="B43:B45"/>
    <mergeCell ref="B22:B24"/>
    <mergeCell ref="B25:B27"/>
    <mergeCell ref="B28:B30"/>
    <mergeCell ref="B31:B33"/>
    <mergeCell ref="B12:B15"/>
    <mergeCell ref="B46:B48"/>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9:I33"/>
  <sheetViews>
    <sheetView showGridLines="0" zoomScaleNormal="100" workbookViewId="0">
      <selection activeCell="B11" sqref="B11"/>
    </sheetView>
  </sheetViews>
  <sheetFormatPr defaultRowHeight="12.75" x14ac:dyDescent="0.2"/>
  <cols>
    <col min="2" max="2" width="53.5703125" bestFit="1" customWidth="1"/>
    <col min="3" max="3" width="9.85546875" customWidth="1"/>
    <col min="4" max="8" width="8.85546875" customWidth="1"/>
    <col min="9" max="9" width="11.42578125" style="3" customWidth="1"/>
  </cols>
  <sheetData>
    <row r="9" spans="2:9" ht="16.5" thickBot="1" x14ac:dyDescent="0.3">
      <c r="B9" s="297" t="s">
        <v>131</v>
      </c>
      <c r="C9" s="297"/>
      <c r="D9" s="297"/>
      <c r="E9" s="297"/>
      <c r="F9" s="297"/>
      <c r="G9" s="297"/>
      <c r="H9" s="297"/>
    </row>
    <row r="10" spans="2:9" x14ac:dyDescent="0.2">
      <c r="E10" s="80"/>
      <c r="F10" s="80"/>
    </row>
    <row r="11" spans="2:9" x14ac:dyDescent="0.2">
      <c r="B11" s="60" t="s">
        <v>141</v>
      </c>
      <c r="C11" s="60" t="s">
        <v>142</v>
      </c>
      <c r="D11" s="333" t="s">
        <v>143</v>
      </c>
      <c r="E11" s="334"/>
      <c r="F11" s="334"/>
      <c r="G11" s="334"/>
      <c r="H11" s="335"/>
      <c r="I11"/>
    </row>
    <row r="12" spans="2:9" ht="15.75" x14ac:dyDescent="0.25">
      <c r="B12" s="134" t="s">
        <v>468</v>
      </c>
      <c r="C12" s="142"/>
      <c r="D12" s="131"/>
      <c r="E12" s="132"/>
      <c r="F12" s="132"/>
      <c r="G12" s="132"/>
      <c r="H12" s="133"/>
      <c r="I12"/>
    </row>
    <row r="14" spans="2:9" x14ac:dyDescent="0.2">
      <c r="B14" s="66" t="s">
        <v>469</v>
      </c>
      <c r="C14" s="66"/>
      <c r="D14" s="66"/>
      <c r="E14" s="66"/>
      <c r="F14" s="75"/>
      <c r="G14" s="75"/>
      <c r="H14" s="75"/>
    </row>
    <row r="15" spans="2:9" x14ac:dyDescent="0.2">
      <c r="B15" s="15" t="s">
        <v>147</v>
      </c>
      <c r="C15" s="15" t="s">
        <v>377</v>
      </c>
      <c r="D15" s="15">
        <v>2025</v>
      </c>
      <c r="E15" s="15">
        <v>2024</v>
      </c>
      <c r="F15" s="15">
        <v>2023</v>
      </c>
      <c r="G15" s="15">
        <v>2022</v>
      </c>
      <c r="H15" s="15">
        <v>2021</v>
      </c>
    </row>
    <row r="16" spans="2:9" x14ac:dyDescent="0.2">
      <c r="B16" s="46" t="s">
        <v>470</v>
      </c>
      <c r="C16" s="47" t="s">
        <v>471</v>
      </c>
      <c r="D16" s="7">
        <v>10</v>
      </c>
      <c r="E16" s="7">
        <v>10</v>
      </c>
      <c r="F16" s="7">
        <v>9</v>
      </c>
      <c r="G16" s="7">
        <v>10</v>
      </c>
      <c r="H16" s="7">
        <v>10</v>
      </c>
    </row>
    <row r="17" spans="2:8" x14ac:dyDescent="0.2">
      <c r="B17" s="46" t="s">
        <v>472</v>
      </c>
      <c r="C17" s="47" t="s">
        <v>471</v>
      </c>
      <c r="D17" s="7">
        <v>8</v>
      </c>
      <c r="E17" s="7">
        <v>8</v>
      </c>
      <c r="F17" s="7">
        <v>8</v>
      </c>
      <c r="G17" s="7">
        <v>8</v>
      </c>
      <c r="H17" s="7">
        <v>8</v>
      </c>
    </row>
    <row r="18" spans="2:8" x14ac:dyDescent="0.2">
      <c r="B18" s="7" t="s">
        <v>473</v>
      </c>
      <c r="C18" s="37" t="s">
        <v>474</v>
      </c>
      <c r="D18" s="42">
        <f>D17/D16</f>
        <v>0.8</v>
      </c>
      <c r="E18" s="42">
        <f>E17/E16</f>
        <v>0.8</v>
      </c>
      <c r="F18" s="42">
        <f>F17/F16</f>
        <v>0.88888888888888884</v>
      </c>
      <c r="G18" s="42">
        <f>G17/G16</f>
        <v>0.8</v>
      </c>
      <c r="H18" s="42">
        <f>H17/H16</f>
        <v>0.8</v>
      </c>
    </row>
    <row r="19" spans="2:8" x14ac:dyDescent="0.2">
      <c r="B19" s="46" t="s">
        <v>475</v>
      </c>
      <c r="C19" s="37" t="s">
        <v>471</v>
      </c>
      <c r="D19" s="7">
        <v>3</v>
      </c>
      <c r="E19" s="7">
        <v>3</v>
      </c>
      <c r="F19" s="7">
        <v>3</v>
      </c>
      <c r="G19" s="7">
        <v>3</v>
      </c>
      <c r="H19" s="7">
        <v>3</v>
      </c>
    </row>
    <row r="20" spans="2:8" x14ac:dyDescent="0.2">
      <c r="B20" s="7" t="s">
        <v>476</v>
      </c>
      <c r="C20" s="37" t="s">
        <v>474</v>
      </c>
      <c r="D20" s="42">
        <f>D19/D16</f>
        <v>0.3</v>
      </c>
      <c r="E20" s="42">
        <f>E19/E16</f>
        <v>0.3</v>
      </c>
      <c r="F20" s="42">
        <f>F19/F16</f>
        <v>0.33333333333333331</v>
      </c>
      <c r="G20" s="42">
        <f>G19/G16</f>
        <v>0.3</v>
      </c>
      <c r="H20" s="42">
        <f>H19/H16</f>
        <v>0.3</v>
      </c>
    </row>
    <row r="21" spans="2:8" x14ac:dyDescent="0.2">
      <c r="B21" s="46" t="s">
        <v>477</v>
      </c>
      <c r="C21" s="47" t="s">
        <v>478</v>
      </c>
      <c r="D21" s="7">
        <v>4</v>
      </c>
      <c r="E21" s="7">
        <v>3</v>
      </c>
      <c r="F21" s="7">
        <v>6</v>
      </c>
      <c r="G21" s="7">
        <v>7</v>
      </c>
      <c r="H21" s="7">
        <v>8</v>
      </c>
    </row>
    <row r="22" spans="2:8" x14ac:dyDescent="0.2">
      <c r="B22" s="46" t="s">
        <v>479</v>
      </c>
      <c r="C22" s="47" t="s">
        <v>478</v>
      </c>
      <c r="D22" s="7">
        <v>62</v>
      </c>
      <c r="E22" s="7">
        <v>61</v>
      </c>
      <c r="F22" s="7">
        <v>62</v>
      </c>
      <c r="G22" s="7">
        <v>63</v>
      </c>
      <c r="H22" s="7">
        <v>64</v>
      </c>
    </row>
    <row r="23" spans="2:8" x14ac:dyDescent="0.2">
      <c r="B23" s="51"/>
      <c r="C23" s="38"/>
    </row>
    <row r="24" spans="2:8" x14ac:dyDescent="0.2">
      <c r="B24" s="66" t="s">
        <v>480</v>
      </c>
      <c r="C24" s="66"/>
      <c r="D24" s="66"/>
      <c r="E24" s="66"/>
      <c r="F24" s="75"/>
      <c r="G24" s="75"/>
      <c r="H24" s="75"/>
    </row>
    <row r="25" spans="2:8" x14ac:dyDescent="0.2">
      <c r="B25" s="15" t="s">
        <v>147</v>
      </c>
      <c r="C25" s="15" t="s">
        <v>377</v>
      </c>
      <c r="D25" s="15">
        <v>2025</v>
      </c>
      <c r="E25" s="15">
        <v>2024</v>
      </c>
      <c r="F25" s="15">
        <v>2023</v>
      </c>
      <c r="G25" s="15">
        <v>2022</v>
      </c>
      <c r="H25" s="15">
        <v>2021</v>
      </c>
    </row>
    <row r="26" spans="2:8" x14ac:dyDescent="0.2">
      <c r="B26" s="48" t="s">
        <v>481</v>
      </c>
      <c r="C26" s="49" t="s">
        <v>474</v>
      </c>
      <c r="D26" s="50">
        <v>0</v>
      </c>
      <c r="E26" s="50">
        <v>0</v>
      </c>
      <c r="F26" s="50">
        <v>0</v>
      </c>
      <c r="G26" s="50">
        <v>0</v>
      </c>
      <c r="H26" s="50">
        <v>0</v>
      </c>
    </row>
    <row r="27" spans="2:8" x14ac:dyDescent="0.2">
      <c r="B27" s="7" t="s">
        <v>482</v>
      </c>
      <c r="C27" s="37" t="s">
        <v>474</v>
      </c>
      <c r="D27" s="42">
        <v>1</v>
      </c>
      <c r="E27" s="42">
        <v>1</v>
      </c>
      <c r="F27" s="42">
        <v>1</v>
      </c>
      <c r="G27" s="42">
        <v>0.98</v>
      </c>
      <c r="H27" s="42">
        <v>1</v>
      </c>
    </row>
    <row r="28" spans="2:8" x14ac:dyDescent="0.2">
      <c r="B28" s="7" t="s">
        <v>483</v>
      </c>
      <c r="C28" s="37" t="s">
        <v>474</v>
      </c>
      <c r="D28" s="52">
        <v>0.3</v>
      </c>
      <c r="E28" s="52">
        <v>0.3</v>
      </c>
      <c r="F28" s="52">
        <f>1/9</f>
        <v>0.1111111111111111</v>
      </c>
      <c r="G28" s="35"/>
      <c r="H28" s="35"/>
    </row>
    <row r="30" spans="2:8" x14ac:dyDescent="0.2">
      <c r="B30" s="66" t="s">
        <v>480</v>
      </c>
      <c r="C30" s="66"/>
      <c r="D30" s="66"/>
      <c r="E30" s="66"/>
      <c r="F30" s="75"/>
      <c r="G30" s="75"/>
      <c r="H30" s="75"/>
    </row>
    <row r="31" spans="2:8" x14ac:dyDescent="0.2">
      <c r="B31" s="15" t="s">
        <v>147</v>
      </c>
      <c r="C31" s="15" t="s">
        <v>377</v>
      </c>
      <c r="D31" s="15">
        <v>2025</v>
      </c>
      <c r="E31" s="15">
        <v>2024</v>
      </c>
      <c r="F31" s="15">
        <v>2023</v>
      </c>
      <c r="G31" s="15">
        <v>2022</v>
      </c>
      <c r="H31" s="15">
        <v>2021</v>
      </c>
    </row>
    <row r="32" spans="2:8" x14ac:dyDescent="0.2">
      <c r="B32" s="48" t="s">
        <v>484</v>
      </c>
      <c r="C32" s="49" t="s">
        <v>485</v>
      </c>
      <c r="D32" s="91" t="s">
        <v>486</v>
      </c>
      <c r="E32" s="91" t="s">
        <v>486</v>
      </c>
      <c r="F32" s="91" t="s">
        <v>486</v>
      </c>
      <c r="G32" s="91" t="s">
        <v>486</v>
      </c>
      <c r="H32" s="91" t="s">
        <v>486</v>
      </c>
    </row>
    <row r="33" spans="2:8" x14ac:dyDescent="0.2">
      <c r="B33" s="48" t="s">
        <v>487</v>
      </c>
      <c r="C33" s="49" t="s">
        <v>474</v>
      </c>
      <c r="D33" s="50">
        <v>0.97</v>
      </c>
      <c r="E33" s="50">
        <v>0.96</v>
      </c>
      <c r="F33" s="50">
        <v>0.97</v>
      </c>
      <c r="G33" s="50">
        <v>1</v>
      </c>
      <c r="H33" s="50">
        <v>0.98</v>
      </c>
    </row>
  </sheetData>
  <mergeCells count="2">
    <mergeCell ref="B9:H9"/>
    <mergeCell ref="D11:H11"/>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696D-14A2-47D4-8BE7-F7F6A2615F92}">
  <dimension ref="B1:S32"/>
  <sheetViews>
    <sheetView zoomScale="70" zoomScaleNormal="70" workbookViewId="0">
      <selection activeCell="A11" sqref="A11"/>
    </sheetView>
  </sheetViews>
  <sheetFormatPr defaultColWidth="8.85546875" defaultRowHeight="12.75" x14ac:dyDescent="0.2"/>
  <cols>
    <col min="1" max="1" width="8.85546875" style="190"/>
    <col min="2" max="2" width="14" style="190" customWidth="1"/>
    <col min="3" max="3" width="16" style="190" customWidth="1"/>
    <col min="4" max="12" width="24.42578125" style="190" customWidth="1"/>
    <col min="13" max="13" width="5.85546875" style="190" customWidth="1"/>
    <col min="14" max="14" width="12.5703125" style="190" customWidth="1"/>
    <col min="15" max="19" width="28.7109375" style="190" customWidth="1"/>
    <col min="20" max="16384" width="8.85546875" style="190"/>
  </cols>
  <sheetData>
    <row r="1" spans="2:19" x14ac:dyDescent="0.2">
      <c r="I1" s="218"/>
    </row>
    <row r="2" spans="2:19" x14ac:dyDescent="0.2">
      <c r="I2" s="218"/>
    </row>
    <row r="3" spans="2:19" x14ac:dyDescent="0.2">
      <c r="I3" s="218"/>
    </row>
    <row r="4" spans="2:19" x14ac:dyDescent="0.2">
      <c r="I4" s="218"/>
    </row>
    <row r="5" spans="2:19" x14ac:dyDescent="0.2">
      <c r="I5" s="218"/>
    </row>
    <row r="6" spans="2:19" x14ac:dyDescent="0.2">
      <c r="I6" s="218"/>
    </row>
    <row r="7" spans="2:19" x14ac:dyDescent="0.2">
      <c r="I7" s="218"/>
    </row>
    <row r="8" spans="2:19" x14ac:dyDescent="0.2">
      <c r="I8" s="218"/>
    </row>
    <row r="9" spans="2:19" s="241" customFormat="1" ht="19.149999999999999" customHeight="1" x14ac:dyDescent="0.2">
      <c r="B9" s="418" t="s">
        <v>488</v>
      </c>
      <c r="C9" s="418"/>
      <c r="D9" s="418"/>
      <c r="E9" s="418"/>
      <c r="F9" s="418"/>
      <c r="G9" s="418"/>
      <c r="H9" s="418"/>
      <c r="I9" s="418"/>
      <c r="J9" s="418"/>
      <c r="K9" s="418"/>
      <c r="L9" s="418"/>
      <c r="M9" s="418"/>
      <c r="N9" s="418"/>
      <c r="O9" s="418"/>
      <c r="P9" s="418"/>
      <c r="Q9" s="418"/>
      <c r="R9" s="418"/>
      <c r="S9" s="418"/>
    </row>
    <row r="11" spans="2:19" ht="63" x14ac:dyDescent="0.2">
      <c r="B11" s="273" t="s">
        <v>30</v>
      </c>
      <c r="C11" s="273" t="s">
        <v>489</v>
      </c>
      <c r="D11" s="273" t="s">
        <v>490</v>
      </c>
      <c r="E11" s="274" t="s">
        <v>491</v>
      </c>
      <c r="F11" s="273" t="s">
        <v>492</v>
      </c>
      <c r="G11" s="273" t="s">
        <v>493</v>
      </c>
      <c r="H11" s="273" t="s">
        <v>494</v>
      </c>
      <c r="I11" s="273" t="s">
        <v>495</v>
      </c>
      <c r="J11" s="273" t="s">
        <v>496</v>
      </c>
      <c r="K11" s="273" t="s">
        <v>497</v>
      </c>
      <c r="L11" s="273" t="s">
        <v>498</v>
      </c>
      <c r="M11" s="219"/>
      <c r="N11" s="275" t="s">
        <v>30</v>
      </c>
      <c r="O11" s="275" t="s">
        <v>499</v>
      </c>
      <c r="P11" s="275" t="s">
        <v>500</v>
      </c>
      <c r="Q11" s="275" t="s">
        <v>501</v>
      </c>
      <c r="R11" s="275" t="s">
        <v>502</v>
      </c>
      <c r="S11" s="275" t="s">
        <v>503</v>
      </c>
    </row>
    <row r="12" spans="2:19" ht="15.75" x14ac:dyDescent="0.2">
      <c r="B12" s="221" t="s">
        <v>69</v>
      </c>
      <c r="C12" s="221" t="s">
        <v>67</v>
      </c>
      <c r="D12" s="222">
        <v>432089.52612033283</v>
      </c>
      <c r="E12" s="222">
        <v>0</v>
      </c>
      <c r="F12" s="222">
        <v>398894.38975121581</v>
      </c>
      <c r="G12" s="223">
        <f t="shared" ref="G12:G24" si="0">SUM(D12:F12)</f>
        <v>830983.9158715487</v>
      </c>
      <c r="H12" s="222">
        <v>1236647.1348820385</v>
      </c>
      <c r="I12" s="222">
        <v>1904613.0911137012</v>
      </c>
      <c r="J12" s="222">
        <v>83495.30360516056</v>
      </c>
      <c r="K12" s="222">
        <v>0</v>
      </c>
      <c r="L12" s="223">
        <f t="shared" ref="L12:L24" si="1">SUM(G12:K12)</f>
        <v>4055739.4454724491</v>
      </c>
      <c r="M12" s="219"/>
      <c r="N12" s="224" t="s">
        <v>69</v>
      </c>
      <c r="O12" s="225">
        <v>4055739.4454724491</v>
      </c>
      <c r="P12" s="225">
        <v>83889</v>
      </c>
      <c r="Q12" s="225">
        <v>745714.76505517808</v>
      </c>
      <c r="R12" s="225">
        <v>16356037</v>
      </c>
      <c r="S12" s="226">
        <v>21241380.210527629</v>
      </c>
    </row>
    <row r="13" spans="2:19" ht="15.75" x14ac:dyDescent="0.2">
      <c r="B13" s="221" t="s">
        <v>55</v>
      </c>
      <c r="C13" s="221" t="s">
        <v>53</v>
      </c>
      <c r="D13" s="222">
        <v>1533104.55</v>
      </c>
      <c r="E13" s="222">
        <v>274387.83</v>
      </c>
      <c r="F13" s="222">
        <v>298041.18999999994</v>
      </c>
      <c r="G13" s="223">
        <f t="shared" si="0"/>
        <v>2105533.5700000003</v>
      </c>
      <c r="H13" s="222">
        <v>2487159.3400000003</v>
      </c>
      <c r="I13" s="222">
        <v>1230211.736644309</v>
      </c>
      <c r="J13" s="222">
        <v>0</v>
      </c>
      <c r="K13" s="222">
        <v>0</v>
      </c>
      <c r="L13" s="223">
        <f t="shared" si="1"/>
        <v>5822904.6466443092</v>
      </c>
      <c r="M13" s="219"/>
      <c r="N13" s="224" t="s">
        <v>55</v>
      </c>
      <c r="O13" s="225">
        <v>5822904.6466443092</v>
      </c>
      <c r="P13" s="225">
        <v>82746</v>
      </c>
      <c r="Q13" s="225">
        <v>8782286.2829680964</v>
      </c>
      <c r="R13" s="225">
        <v>18977559.27</v>
      </c>
      <c r="S13" s="226">
        <v>33665496.199612409</v>
      </c>
    </row>
    <row r="14" spans="2:19" ht="47.25" x14ac:dyDescent="0.2">
      <c r="B14" s="221" t="s">
        <v>466</v>
      </c>
      <c r="C14" s="221" t="s">
        <v>504</v>
      </c>
      <c r="D14" s="222">
        <v>0</v>
      </c>
      <c r="E14" s="222">
        <v>0</v>
      </c>
      <c r="F14" s="222">
        <v>0</v>
      </c>
      <c r="G14" s="223">
        <f t="shared" si="0"/>
        <v>0</v>
      </c>
      <c r="H14" s="222">
        <v>166749.39237461681</v>
      </c>
      <c r="I14" s="222">
        <v>0</v>
      </c>
      <c r="J14" s="222">
        <v>0</v>
      </c>
      <c r="K14" s="222">
        <v>0</v>
      </c>
      <c r="L14" s="223">
        <f t="shared" si="1"/>
        <v>166749.39237461681</v>
      </c>
      <c r="M14" s="219"/>
      <c r="N14" s="224" t="s">
        <v>466</v>
      </c>
      <c r="O14" s="225">
        <v>166749.39237461681</v>
      </c>
      <c r="P14" s="225">
        <v>0</v>
      </c>
      <c r="Q14" s="225">
        <v>1415013</v>
      </c>
      <c r="R14" s="225">
        <v>1554954</v>
      </c>
      <c r="S14" s="226">
        <v>3136716.392374617</v>
      </c>
    </row>
    <row r="15" spans="2:19" ht="15.75" x14ac:dyDescent="0.2">
      <c r="B15" s="221" t="s">
        <v>50</v>
      </c>
      <c r="C15" s="221" t="s">
        <v>49</v>
      </c>
      <c r="D15" s="222">
        <v>0</v>
      </c>
      <c r="E15" s="222">
        <v>0</v>
      </c>
      <c r="F15" s="222">
        <v>0</v>
      </c>
      <c r="G15" s="223">
        <f t="shared" si="0"/>
        <v>0</v>
      </c>
      <c r="H15" s="222">
        <v>1338560.4609960001</v>
      </c>
      <c r="I15" s="222">
        <v>0</v>
      </c>
      <c r="J15" s="222">
        <v>0</v>
      </c>
      <c r="K15" s="222">
        <v>0</v>
      </c>
      <c r="L15" s="223">
        <f t="shared" si="1"/>
        <v>1338560.4609960001</v>
      </c>
      <c r="M15" s="219"/>
      <c r="N15" s="224" t="s">
        <v>50</v>
      </c>
      <c r="O15" s="225">
        <v>1338560.4609960001</v>
      </c>
      <c r="P15" s="225">
        <v>34099</v>
      </c>
      <c r="Q15" s="225">
        <v>6638976.689898598</v>
      </c>
      <c r="R15" s="225">
        <v>6530688</v>
      </c>
      <c r="S15" s="226">
        <v>14542324.150894597</v>
      </c>
    </row>
    <row r="16" spans="2:19" ht="31.5" x14ac:dyDescent="0.2">
      <c r="B16" s="221" t="s">
        <v>44</v>
      </c>
      <c r="C16" s="221" t="s">
        <v>43</v>
      </c>
      <c r="D16" s="222">
        <v>10897046.940000001</v>
      </c>
      <c r="E16" s="222">
        <v>9324239.8300000001</v>
      </c>
      <c r="F16" s="222">
        <v>0</v>
      </c>
      <c r="G16" s="223">
        <f t="shared" si="0"/>
        <v>20221286.770000003</v>
      </c>
      <c r="H16" s="222">
        <v>12118038.470000001</v>
      </c>
      <c r="I16" s="222">
        <v>14784.429999999998</v>
      </c>
      <c r="J16" s="222">
        <v>4873698.2700000014</v>
      </c>
      <c r="K16" s="222">
        <v>6667824.2999999998</v>
      </c>
      <c r="L16" s="223">
        <f t="shared" si="1"/>
        <v>43895632.240000002</v>
      </c>
      <c r="M16" s="219"/>
      <c r="N16" s="224" t="s">
        <v>44</v>
      </c>
      <c r="O16" s="225">
        <v>43895632.240000002</v>
      </c>
      <c r="P16" s="225">
        <v>1097436</v>
      </c>
      <c r="Q16" s="225">
        <v>46193990.680810906</v>
      </c>
      <c r="R16" s="225">
        <v>37652533.120000005</v>
      </c>
      <c r="S16" s="226">
        <v>128839592.04081091</v>
      </c>
    </row>
    <row r="17" spans="2:19" ht="15.75" x14ac:dyDescent="0.2">
      <c r="B17" s="221" t="s">
        <v>64</v>
      </c>
      <c r="C17" s="221" t="s">
        <v>62</v>
      </c>
      <c r="D17" s="222">
        <v>47268.3</v>
      </c>
      <c r="E17" s="222">
        <v>29952488.829999998</v>
      </c>
      <c r="F17" s="222">
        <v>800770.45</v>
      </c>
      <c r="G17" s="223">
        <f t="shared" si="0"/>
        <v>30800527.579999998</v>
      </c>
      <c r="H17" s="222">
        <v>28789841.397625998</v>
      </c>
      <c r="I17" s="222">
        <v>1171625.6200000001</v>
      </c>
      <c r="J17" s="222">
        <v>369743.3899999985</v>
      </c>
      <c r="K17" s="222">
        <v>0</v>
      </c>
      <c r="L17" s="223">
        <f t="shared" si="1"/>
        <v>61131737.987625994</v>
      </c>
      <c r="M17" s="219"/>
      <c r="N17" s="224" t="s">
        <v>64</v>
      </c>
      <c r="O17" s="225">
        <v>61131737.987625994</v>
      </c>
      <c r="P17" s="225">
        <v>5030031</v>
      </c>
      <c r="Q17" s="225">
        <v>69506395.846196249</v>
      </c>
      <c r="R17" s="225">
        <v>106663915</v>
      </c>
      <c r="S17" s="226">
        <v>242332079.83382225</v>
      </c>
    </row>
    <row r="18" spans="2:19" ht="15.75" x14ac:dyDescent="0.2">
      <c r="B18" s="221" t="s">
        <v>73</v>
      </c>
      <c r="C18" s="221" t="s">
        <v>72</v>
      </c>
      <c r="D18" s="222">
        <v>15672.76</v>
      </c>
      <c r="E18" s="222">
        <v>0</v>
      </c>
      <c r="F18" s="222">
        <v>1088751.0900000003</v>
      </c>
      <c r="G18" s="223">
        <f t="shared" si="0"/>
        <v>1104423.8500000003</v>
      </c>
      <c r="H18" s="222">
        <v>0</v>
      </c>
      <c r="I18" s="222">
        <v>3526.54</v>
      </c>
      <c r="J18" s="222">
        <v>968.42000000000019</v>
      </c>
      <c r="K18" s="222">
        <v>0</v>
      </c>
      <c r="L18" s="223">
        <f t="shared" si="1"/>
        <v>1108918.8100000003</v>
      </c>
      <c r="M18" s="219"/>
      <c r="N18" s="224" t="s">
        <v>73</v>
      </c>
      <c r="O18" s="225">
        <v>14792541.120000003</v>
      </c>
      <c r="P18" s="225">
        <v>6227568</v>
      </c>
      <c r="Q18" s="225">
        <v>5599645</v>
      </c>
      <c r="R18" s="225">
        <v>17513677.310000006</v>
      </c>
      <c r="S18" s="226">
        <v>44133431.430000007</v>
      </c>
    </row>
    <row r="19" spans="2:19" ht="15.75" x14ac:dyDescent="0.2">
      <c r="B19" s="221" t="s">
        <v>73</v>
      </c>
      <c r="C19" s="221" t="s">
        <v>74</v>
      </c>
      <c r="D19" s="222">
        <v>45671.05</v>
      </c>
      <c r="E19" s="222">
        <v>0</v>
      </c>
      <c r="F19" s="222">
        <v>13278754.830000002</v>
      </c>
      <c r="G19" s="223">
        <f t="shared" si="0"/>
        <v>13324425.880000003</v>
      </c>
      <c r="H19" s="222">
        <v>124178.01</v>
      </c>
      <c r="I19" s="222">
        <v>223666.84999999998</v>
      </c>
      <c r="J19" s="222">
        <v>11351.569999999998</v>
      </c>
      <c r="K19" s="222">
        <v>0</v>
      </c>
      <c r="L19" s="223">
        <f t="shared" si="1"/>
        <v>13683622.310000002</v>
      </c>
      <c r="M19" s="219"/>
      <c r="N19" s="224" t="s">
        <v>60</v>
      </c>
      <c r="O19" s="225">
        <v>3348562.1184089994</v>
      </c>
      <c r="P19" s="225">
        <v>24040</v>
      </c>
      <c r="Q19" s="225">
        <v>7835737.8481955053</v>
      </c>
      <c r="R19" s="225">
        <v>29322542</v>
      </c>
      <c r="S19" s="226">
        <v>40530881.966604501</v>
      </c>
    </row>
    <row r="20" spans="2:19" ht="15.75" x14ac:dyDescent="0.2">
      <c r="B20" s="221" t="s">
        <v>60</v>
      </c>
      <c r="C20" s="221" t="s">
        <v>59</v>
      </c>
      <c r="D20" s="222">
        <v>391837.12068300007</v>
      </c>
      <c r="E20" s="222">
        <v>0</v>
      </c>
      <c r="F20" s="222">
        <v>114362.10814500003</v>
      </c>
      <c r="G20" s="223">
        <f t="shared" si="0"/>
        <v>506199.22882800014</v>
      </c>
      <c r="H20" s="222">
        <v>2773245.5780459996</v>
      </c>
      <c r="I20" s="222">
        <v>69117.311535000015</v>
      </c>
      <c r="J20" s="222">
        <v>0</v>
      </c>
      <c r="K20" s="222">
        <v>0</v>
      </c>
      <c r="L20" s="223">
        <f t="shared" si="1"/>
        <v>3348562.1184089994</v>
      </c>
      <c r="M20" s="219"/>
      <c r="N20" s="224" t="s">
        <v>456</v>
      </c>
      <c r="O20" s="225">
        <v>30863923.575903419</v>
      </c>
      <c r="P20" s="225">
        <v>896003</v>
      </c>
      <c r="Q20" s="225">
        <v>27770438.805473533</v>
      </c>
      <c r="R20" s="225">
        <v>44620790.100000001</v>
      </c>
      <c r="S20" s="226">
        <v>104151155.48137695</v>
      </c>
    </row>
    <row r="21" spans="2:19" ht="15.75" x14ac:dyDescent="0.2">
      <c r="B21" s="221" t="s">
        <v>456</v>
      </c>
      <c r="C21" s="221" t="s">
        <v>45</v>
      </c>
      <c r="D21" s="222">
        <v>9581884.7759034205</v>
      </c>
      <c r="E21" s="222">
        <v>1867988.34</v>
      </c>
      <c r="F21" s="222">
        <v>920670.46</v>
      </c>
      <c r="G21" s="223">
        <f t="shared" si="0"/>
        <v>12370543.575903419</v>
      </c>
      <c r="H21" s="222">
        <v>10758456.460000001</v>
      </c>
      <c r="I21" s="222">
        <v>144659.81999999998</v>
      </c>
      <c r="J21" s="222">
        <v>100530.79000000001</v>
      </c>
      <c r="K21" s="222">
        <v>7489732.9299999997</v>
      </c>
      <c r="L21" s="223">
        <f t="shared" si="1"/>
        <v>30863923.575903419</v>
      </c>
      <c r="M21" s="219"/>
      <c r="N21" s="224" t="s">
        <v>36</v>
      </c>
      <c r="O21" s="225">
        <v>901644196.26862729</v>
      </c>
      <c r="P21" s="225">
        <v>23240129</v>
      </c>
      <c r="Q21" s="225">
        <v>389496367.94045377</v>
      </c>
      <c r="R21" s="225">
        <v>2144253425</v>
      </c>
      <c r="S21" s="226">
        <v>3458634118.2090812</v>
      </c>
    </row>
    <row r="22" spans="2:19" ht="15.75" x14ac:dyDescent="0.2">
      <c r="B22" s="221" t="s">
        <v>36</v>
      </c>
      <c r="C22" s="221" t="s">
        <v>505</v>
      </c>
      <c r="D22" s="222">
        <v>3105462.600080756</v>
      </c>
      <c r="E22" s="222">
        <v>0</v>
      </c>
      <c r="F22" s="222">
        <v>0</v>
      </c>
      <c r="G22" s="223">
        <f t="shared" si="0"/>
        <v>3105462.600080756</v>
      </c>
      <c r="H22" s="222">
        <v>3145378.9966557515</v>
      </c>
      <c r="I22" s="222">
        <v>233102.46849541436</v>
      </c>
      <c r="J22" s="222">
        <v>393398.88096722506</v>
      </c>
      <c r="K22" s="222">
        <v>636002.76313128357</v>
      </c>
      <c r="L22" s="223">
        <f t="shared" si="1"/>
        <v>7513345.7093304303</v>
      </c>
      <c r="M22" s="219"/>
      <c r="N22" s="220" t="s">
        <v>506</v>
      </c>
      <c r="O22" s="220">
        <v>1067060547.2560531</v>
      </c>
      <c r="P22" s="220">
        <v>36715941</v>
      </c>
      <c r="Q22" s="220">
        <v>563984566.85905182</v>
      </c>
      <c r="R22" s="220">
        <v>2423446120.8000002</v>
      </c>
      <c r="S22" s="220">
        <v>4091207175.9151049</v>
      </c>
    </row>
    <row r="23" spans="2:19" ht="15.75" x14ac:dyDescent="0.2">
      <c r="B23" s="221" t="s">
        <v>36</v>
      </c>
      <c r="C23" s="221" t="s">
        <v>34</v>
      </c>
      <c r="D23" s="222">
        <v>112963551.32999998</v>
      </c>
      <c r="E23" s="222">
        <v>119197122.62764707</v>
      </c>
      <c r="F23" s="222">
        <v>3438873.42</v>
      </c>
      <c r="G23" s="223">
        <f t="shared" si="0"/>
        <v>235599547.37764704</v>
      </c>
      <c r="H23" s="222">
        <v>78893568.489648193</v>
      </c>
      <c r="I23" s="222">
        <v>34364212.967099093</v>
      </c>
      <c r="J23" s="222">
        <v>42213360.374707185</v>
      </c>
      <c r="K23" s="222">
        <v>154491223.59351987</v>
      </c>
      <c r="L23" s="223">
        <f t="shared" si="1"/>
        <v>545561912.80262136</v>
      </c>
      <c r="M23" s="227"/>
      <c r="N23" s="228"/>
      <c r="O23" s="228"/>
      <c r="P23" s="228"/>
      <c r="Q23" s="228"/>
      <c r="R23" s="228"/>
      <c r="S23" s="228"/>
    </row>
    <row r="24" spans="2:19" ht="18" x14ac:dyDescent="0.2">
      <c r="B24" s="221" t="s">
        <v>36</v>
      </c>
      <c r="C24" s="221" t="s">
        <v>507</v>
      </c>
      <c r="D24" s="222">
        <v>59303578.951388024</v>
      </c>
      <c r="E24" s="222">
        <v>79382575.940000013</v>
      </c>
      <c r="F24" s="222">
        <v>164356.88035546523</v>
      </c>
      <c r="G24" s="223">
        <f t="shared" si="0"/>
        <v>138850511.77174351</v>
      </c>
      <c r="H24" s="222">
        <v>44931887.251479797</v>
      </c>
      <c r="I24" s="222">
        <v>11645792.559999999</v>
      </c>
      <c r="J24" s="222">
        <v>35072154.293452151</v>
      </c>
      <c r="K24" s="222">
        <v>118068591.88</v>
      </c>
      <c r="L24" s="223">
        <f t="shared" si="1"/>
        <v>348568937.75667548</v>
      </c>
      <c r="M24" s="227"/>
      <c r="N24" s="229"/>
      <c r="O24" s="229"/>
      <c r="P24" s="229"/>
      <c r="Q24" s="229"/>
      <c r="R24" s="229"/>
      <c r="S24" s="229"/>
    </row>
    <row r="25" spans="2:19" ht="15.75" x14ac:dyDescent="0.2">
      <c r="B25" s="230" t="s">
        <v>506</v>
      </c>
      <c r="C25" s="230"/>
      <c r="D25" s="230">
        <f>SUM(D12:D24)</f>
        <v>198317167.90417552</v>
      </c>
      <c r="E25" s="230">
        <f t="shared" ref="E25:L25" si="2">SUM(E12:E24)</f>
        <v>239998803.39764708</v>
      </c>
      <c r="F25" s="230">
        <f t="shared" si="2"/>
        <v>20503474.818251681</v>
      </c>
      <c r="G25" s="230">
        <f t="shared" si="2"/>
        <v>458819446.12007427</v>
      </c>
      <c r="H25" s="230">
        <f t="shared" si="2"/>
        <v>186763710.98170841</v>
      </c>
      <c r="I25" s="230">
        <f t="shared" si="2"/>
        <v>51005313.394887522</v>
      </c>
      <c r="J25" s="230">
        <f t="shared" si="2"/>
        <v>83118701.292731732</v>
      </c>
      <c r="K25" s="230">
        <f t="shared" si="2"/>
        <v>287353375.46665114</v>
      </c>
      <c r="L25" s="230">
        <f t="shared" si="2"/>
        <v>1067060547.2560531</v>
      </c>
      <c r="M25" s="227"/>
      <c r="N25" s="229"/>
      <c r="O25" s="229"/>
      <c r="P25" s="229"/>
      <c r="Q25" s="229"/>
      <c r="R25" s="229"/>
      <c r="S25" s="229"/>
    </row>
    <row r="26" spans="2:19" x14ac:dyDescent="0.2">
      <c r="B26" s="231"/>
      <c r="C26" s="231"/>
      <c r="D26" s="232"/>
      <c r="E26" s="233"/>
      <c r="F26" s="234"/>
      <c r="G26" s="234"/>
      <c r="H26" s="234"/>
      <c r="I26" s="234"/>
      <c r="J26" s="234"/>
      <c r="K26" s="234"/>
      <c r="L26" s="235"/>
    </row>
    <row r="27" spans="2:19" ht="15" x14ac:dyDescent="0.2">
      <c r="B27" s="236" t="s">
        <v>508</v>
      </c>
      <c r="C27" s="237"/>
      <c r="D27" s="238"/>
      <c r="E27" s="239"/>
      <c r="F27" s="234"/>
      <c r="G27" s="234"/>
      <c r="H27" s="234"/>
      <c r="I27" s="234"/>
      <c r="J27" s="234"/>
      <c r="K27" s="234"/>
      <c r="L27" s="235"/>
    </row>
    <row r="28" spans="2:19" ht="15" x14ac:dyDescent="0.2">
      <c r="B28" s="240" t="s">
        <v>509</v>
      </c>
      <c r="C28" s="237"/>
      <c r="D28" s="238"/>
      <c r="E28" s="239"/>
      <c r="F28" s="234"/>
      <c r="G28" s="234"/>
      <c r="H28" s="234"/>
      <c r="I28" s="234"/>
      <c r="J28" s="234"/>
      <c r="K28" s="234"/>
      <c r="L28" s="235"/>
    </row>
    <row r="29" spans="2:19" ht="15" x14ac:dyDescent="0.2">
      <c r="B29" s="237" t="s">
        <v>510</v>
      </c>
      <c r="C29" s="237"/>
      <c r="D29" s="238"/>
      <c r="E29" s="239"/>
      <c r="F29" s="234"/>
      <c r="G29" s="234"/>
      <c r="H29" s="234"/>
      <c r="I29" s="234"/>
      <c r="J29" s="234"/>
      <c r="K29" s="234"/>
      <c r="L29" s="235"/>
    </row>
    <row r="30" spans="2:19" ht="15" x14ac:dyDescent="0.2">
      <c r="B30" s="237" t="s">
        <v>511</v>
      </c>
      <c r="C30" s="237"/>
      <c r="D30" s="238"/>
      <c r="E30" s="239"/>
      <c r="F30" s="234"/>
      <c r="G30" s="234"/>
      <c r="H30" s="234"/>
      <c r="I30" s="234"/>
      <c r="J30" s="234"/>
      <c r="K30" s="234"/>
      <c r="L30" s="235"/>
    </row>
    <row r="31" spans="2:19" ht="15" x14ac:dyDescent="0.2">
      <c r="B31" s="237" t="s">
        <v>512</v>
      </c>
      <c r="C31" s="237"/>
      <c r="D31" s="238"/>
      <c r="E31" s="239"/>
      <c r="F31" s="234"/>
      <c r="G31" s="234"/>
      <c r="H31" s="234"/>
      <c r="I31" s="234"/>
      <c r="J31" s="234"/>
      <c r="K31" s="234"/>
      <c r="L31" s="235"/>
    </row>
    <row r="32" spans="2:19" x14ac:dyDescent="0.2">
      <c r="B32" s="237"/>
      <c r="C32" s="237"/>
      <c r="D32" s="238"/>
      <c r="E32" s="239"/>
      <c r="F32" s="234"/>
      <c r="G32" s="234"/>
      <c r="H32" s="234"/>
      <c r="I32" s="234"/>
      <c r="J32" s="234"/>
      <c r="K32" s="234"/>
      <c r="L32" s="235"/>
    </row>
  </sheetData>
  <mergeCells count="1">
    <mergeCell ref="B9:S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8C4E-8531-449B-A575-98AAFCEB5176}">
  <sheetPr>
    <pageSetUpPr fitToPage="1"/>
  </sheetPr>
  <dimension ref="B1:T47"/>
  <sheetViews>
    <sheetView zoomScale="60" zoomScaleNormal="60" workbookViewId="0">
      <selection activeCell="G32" sqref="G32"/>
    </sheetView>
  </sheetViews>
  <sheetFormatPr defaultColWidth="8.85546875" defaultRowHeight="15.75" x14ac:dyDescent="0.2"/>
  <cols>
    <col min="1" max="1" width="8.85546875" style="243"/>
    <col min="2" max="2" width="19.85546875" style="243" customWidth="1"/>
    <col min="3" max="3" width="11.140625" style="243" bestFit="1" customWidth="1"/>
    <col min="4" max="8" width="23.5703125" style="243" customWidth="1"/>
    <col min="9" max="9" width="23.5703125" style="250" customWidth="1"/>
    <col min="10" max="14" width="23.5703125" style="243" customWidth="1"/>
    <col min="15" max="16" width="12.5703125" style="243" customWidth="1"/>
    <col min="17" max="17" width="24.140625" style="243" customWidth="1"/>
    <col min="18" max="18" width="33.5703125" style="243" customWidth="1"/>
    <col min="19" max="19" width="37.5703125" style="244" customWidth="1"/>
    <col min="20" max="16384" width="8.85546875" style="243"/>
  </cols>
  <sheetData>
    <row r="1" spans="2:20" s="190" customFormat="1" ht="12.75" x14ac:dyDescent="0.2">
      <c r="I1" s="218"/>
    </row>
    <row r="2" spans="2:20" s="190" customFormat="1" ht="12.75" x14ac:dyDescent="0.2">
      <c r="I2" s="218"/>
    </row>
    <row r="3" spans="2:20" s="190" customFormat="1" ht="12.75" x14ac:dyDescent="0.2">
      <c r="I3" s="218"/>
    </row>
    <row r="4" spans="2:20" s="190" customFormat="1" ht="12.75" x14ac:dyDescent="0.2">
      <c r="I4" s="218"/>
    </row>
    <row r="5" spans="2:20" s="190" customFormat="1" ht="12.75" x14ac:dyDescent="0.2">
      <c r="I5" s="218"/>
    </row>
    <row r="6" spans="2:20" s="190" customFormat="1" ht="12.75" x14ac:dyDescent="0.2">
      <c r="I6" s="218"/>
    </row>
    <row r="7" spans="2:20" s="190" customFormat="1" ht="12.75" x14ac:dyDescent="0.2">
      <c r="I7" s="218"/>
    </row>
    <row r="8" spans="2:20" s="190" customFormat="1" ht="12.75" x14ac:dyDescent="0.2">
      <c r="I8" s="218"/>
    </row>
    <row r="9" spans="2:20" s="190" customFormat="1" x14ac:dyDescent="0.25">
      <c r="B9" s="421" t="s">
        <v>513</v>
      </c>
      <c r="C9" s="421"/>
      <c r="D9" s="421"/>
      <c r="E9" s="421"/>
      <c r="F9" s="421"/>
      <c r="G9" s="421"/>
      <c r="H9" s="421"/>
      <c r="I9" s="421"/>
      <c r="J9" s="421"/>
      <c r="K9" s="421"/>
      <c r="L9" s="421"/>
      <c r="M9" s="421"/>
      <c r="N9" s="421"/>
      <c r="O9" s="421"/>
      <c r="P9" s="421"/>
      <c r="Q9" s="421"/>
      <c r="R9" s="421"/>
      <c r="S9" s="421"/>
    </row>
    <row r="10" spans="2:20" s="190" customFormat="1" x14ac:dyDescent="0.25">
      <c r="C10" s="242"/>
      <c r="D10" s="242"/>
      <c r="E10" s="242"/>
      <c r="F10" s="242"/>
      <c r="G10" s="242"/>
      <c r="H10" s="242"/>
      <c r="I10" s="242"/>
      <c r="J10" s="242"/>
      <c r="K10" s="242"/>
      <c r="L10" s="242"/>
      <c r="M10" s="242"/>
      <c r="N10" s="242"/>
      <c r="O10" s="242"/>
      <c r="P10" s="242"/>
      <c r="Q10" s="242"/>
      <c r="R10" s="242"/>
      <c r="S10" s="242"/>
      <c r="T10" s="242"/>
    </row>
    <row r="11" spans="2:20" ht="18.75" x14ac:dyDescent="0.2">
      <c r="B11" s="422" t="s">
        <v>514</v>
      </c>
      <c r="C11" s="422"/>
      <c r="D11" s="422"/>
      <c r="E11" s="422"/>
      <c r="F11" s="268"/>
      <c r="G11" s="268"/>
      <c r="H11" s="268"/>
      <c r="I11" s="268"/>
      <c r="J11" s="269"/>
      <c r="K11" s="269"/>
      <c r="L11" s="269"/>
      <c r="M11" s="269"/>
      <c r="N11" s="269"/>
      <c r="O11" s="269"/>
      <c r="P11" s="269"/>
      <c r="Q11" s="269"/>
      <c r="R11" s="269"/>
      <c r="S11" s="270"/>
    </row>
    <row r="12" spans="2:20" x14ac:dyDescent="0.2">
      <c r="B12" s="419" t="s">
        <v>515</v>
      </c>
      <c r="C12" s="419"/>
      <c r="D12" s="419"/>
      <c r="E12" s="419"/>
      <c r="F12" s="246" t="s">
        <v>516</v>
      </c>
      <c r="I12" s="243"/>
      <c r="N12" s="244"/>
      <c r="S12" s="243"/>
    </row>
    <row r="13" spans="2:20" x14ac:dyDescent="0.2">
      <c r="B13" s="419" t="s">
        <v>517</v>
      </c>
      <c r="C13" s="419"/>
      <c r="D13" s="419"/>
      <c r="E13" s="419"/>
      <c r="F13" s="246" t="s">
        <v>77</v>
      </c>
      <c r="I13" s="243"/>
      <c r="N13" s="244"/>
      <c r="S13" s="243"/>
    </row>
    <row r="14" spans="2:20" x14ac:dyDescent="0.2">
      <c r="B14" s="419" t="s">
        <v>518</v>
      </c>
      <c r="C14" s="419"/>
      <c r="D14" s="419"/>
      <c r="E14" s="419"/>
      <c r="F14" s="247" t="s">
        <v>519</v>
      </c>
      <c r="I14" s="243"/>
      <c r="N14" s="244"/>
      <c r="S14" s="243"/>
    </row>
    <row r="15" spans="2:20" x14ac:dyDescent="0.2">
      <c r="B15" s="419" t="s">
        <v>520</v>
      </c>
      <c r="C15" s="419"/>
      <c r="D15" s="419"/>
      <c r="E15" s="419"/>
      <c r="F15" s="247" t="s">
        <v>521</v>
      </c>
      <c r="I15" s="243"/>
      <c r="N15" s="244"/>
      <c r="S15" s="243"/>
    </row>
    <row r="16" spans="2:20" x14ac:dyDescent="0.2">
      <c r="B16" s="419" t="s">
        <v>522</v>
      </c>
      <c r="C16" s="419" t="s">
        <v>523</v>
      </c>
      <c r="D16" s="419"/>
      <c r="E16" s="419"/>
      <c r="F16" s="246" t="s">
        <v>524</v>
      </c>
      <c r="I16" s="243"/>
      <c r="N16" s="244"/>
      <c r="S16" s="243"/>
    </row>
    <row r="17" spans="2:19" ht="57.6" customHeight="1" x14ac:dyDescent="0.2">
      <c r="B17" s="420" t="s">
        <v>525</v>
      </c>
      <c r="C17" s="420"/>
      <c r="D17" s="420"/>
      <c r="E17" s="420"/>
      <c r="F17" s="246" t="s">
        <v>526</v>
      </c>
      <c r="I17" s="243"/>
      <c r="N17" s="244"/>
      <c r="S17" s="243"/>
    </row>
    <row r="18" spans="2:19" x14ac:dyDescent="0.2">
      <c r="B18" s="419" t="s">
        <v>527</v>
      </c>
      <c r="C18" s="419"/>
      <c r="D18" s="419"/>
      <c r="E18" s="419"/>
      <c r="F18" s="247" t="s">
        <v>528</v>
      </c>
      <c r="I18" s="243"/>
      <c r="N18" s="244"/>
      <c r="S18" s="243"/>
    </row>
    <row r="19" spans="2:19" x14ac:dyDescent="0.2">
      <c r="B19" s="245"/>
      <c r="C19" s="245"/>
      <c r="I19" s="243"/>
      <c r="J19" s="247"/>
    </row>
    <row r="20" spans="2:19" ht="18.75" x14ac:dyDescent="0.2">
      <c r="B20" s="267" t="s">
        <v>529</v>
      </c>
      <c r="C20" s="271"/>
      <c r="D20" s="268"/>
      <c r="E20" s="268"/>
      <c r="F20" s="268"/>
      <c r="G20" s="268"/>
      <c r="H20" s="268"/>
      <c r="I20" s="268"/>
      <c r="J20" s="272"/>
      <c r="K20" s="269"/>
      <c r="L20" s="269"/>
      <c r="M20" s="269"/>
      <c r="N20" s="269"/>
      <c r="O20" s="269"/>
      <c r="P20" s="269"/>
      <c r="Q20" s="269"/>
      <c r="R20" s="269"/>
      <c r="S20" s="270"/>
    </row>
    <row r="21" spans="2:19" x14ac:dyDescent="0.2">
      <c r="B21" s="248"/>
      <c r="C21" s="248"/>
      <c r="E21" s="249"/>
      <c r="F21" s="249"/>
      <c r="H21" s="249"/>
      <c r="L21" s="249"/>
      <c r="O21" s="249"/>
      <c r="P21" s="249"/>
      <c r="Q21" s="249"/>
      <c r="R21" s="249"/>
      <c r="S21" s="249"/>
    </row>
    <row r="22" spans="2:19" ht="110.25" x14ac:dyDescent="0.2">
      <c r="B22" s="276" t="s">
        <v>530</v>
      </c>
      <c r="C22" s="277" t="s">
        <v>531</v>
      </c>
      <c r="D22" s="278" t="s">
        <v>532</v>
      </c>
      <c r="E22" s="279" t="s">
        <v>533</v>
      </c>
      <c r="F22" s="279" t="s">
        <v>534</v>
      </c>
      <c r="G22" s="278" t="s">
        <v>535</v>
      </c>
      <c r="H22" s="278" t="s">
        <v>536</v>
      </c>
      <c r="I22" s="280" t="s">
        <v>537</v>
      </c>
      <c r="J22" s="278" t="s">
        <v>538</v>
      </c>
      <c r="K22" s="278" t="s">
        <v>539</v>
      </c>
      <c r="L22" s="278" t="s">
        <v>540</v>
      </c>
      <c r="M22" s="278" t="s">
        <v>541</v>
      </c>
      <c r="N22" s="278" t="s">
        <v>542</v>
      </c>
      <c r="O22" s="278" t="s">
        <v>543</v>
      </c>
      <c r="P22" s="278" t="s">
        <v>544</v>
      </c>
      <c r="Q22" s="278" t="s">
        <v>545</v>
      </c>
      <c r="R22" s="278" t="s">
        <v>546</v>
      </c>
      <c r="S22" s="281" t="s">
        <v>547</v>
      </c>
    </row>
    <row r="23" spans="2:19" ht="61.7" customHeight="1" x14ac:dyDescent="0.2">
      <c r="B23" s="251" t="s">
        <v>36</v>
      </c>
      <c r="C23" s="252" t="s">
        <v>548</v>
      </c>
      <c r="D23" s="253">
        <v>584187407.21000016</v>
      </c>
      <c r="E23" s="253">
        <v>220968866.94999999</v>
      </c>
      <c r="F23" s="253">
        <v>3671995859.8400002</v>
      </c>
      <c r="G23" s="253">
        <f>SUM(E23:F23)</f>
        <v>3892964726.79</v>
      </c>
      <c r="H23" s="254">
        <f>SUM(D23,G23)</f>
        <v>4477152134</v>
      </c>
      <c r="I23" s="253">
        <v>1184341565.2900026</v>
      </c>
      <c r="J23" s="253">
        <v>291078424.01999998</v>
      </c>
      <c r="K23" s="253">
        <v>360930035.36000001</v>
      </c>
      <c r="L23" s="253">
        <v>5413990267.6300011</v>
      </c>
      <c r="M23" s="253">
        <v>23613</v>
      </c>
      <c r="N23" s="253">
        <v>7072157574.650547</v>
      </c>
      <c r="O23" s="252">
        <v>0.30475164085929995</v>
      </c>
      <c r="P23" s="252">
        <v>0.3</v>
      </c>
      <c r="Q23" s="253">
        <f>MAX(0,I23*P23)</f>
        <v>355302469.58700079</v>
      </c>
      <c r="R23" s="253">
        <f>Q23-K23</f>
        <v>-5627565.772999227</v>
      </c>
      <c r="S23" s="255" t="s">
        <v>549</v>
      </c>
    </row>
    <row r="24" spans="2:19" ht="61.7" customHeight="1" x14ac:dyDescent="0.2">
      <c r="B24" s="256" t="s">
        <v>64</v>
      </c>
      <c r="C24" s="257" t="s">
        <v>550</v>
      </c>
      <c r="D24" s="253">
        <v>11583555.550000105</v>
      </c>
      <c r="E24" s="253">
        <v>322796</v>
      </c>
      <c r="F24" s="253">
        <v>333396267.08999997</v>
      </c>
      <c r="G24" s="253">
        <f t="shared" ref="G24:G44" si="0">SUM(E24:F24)</f>
        <v>333719063.08999997</v>
      </c>
      <c r="H24" s="254">
        <f t="shared" ref="H24:H44" si="1">SUM(D24,G24)</f>
        <v>345302618.6400001</v>
      </c>
      <c r="I24" s="253">
        <v>-54131480.079999879</v>
      </c>
      <c r="J24" s="253">
        <v>29999757.129999999</v>
      </c>
      <c r="K24" s="253">
        <v>30027527.84</v>
      </c>
      <c r="L24" s="253">
        <v>797568.71000003815</v>
      </c>
      <c r="M24" s="253">
        <v>1791</v>
      </c>
      <c r="N24" s="253">
        <v>9865589727.4599991</v>
      </c>
      <c r="O24" s="252">
        <v>0</v>
      </c>
      <c r="P24" s="252">
        <v>0.25</v>
      </c>
      <c r="Q24" s="253">
        <f>MAX(0,I24*P24)</f>
        <v>0</v>
      </c>
      <c r="R24" s="253">
        <f>Q24-K24</f>
        <v>-30027527.84</v>
      </c>
      <c r="S24" s="255" t="s">
        <v>551</v>
      </c>
    </row>
    <row r="25" spans="2:19" ht="61.7" customHeight="1" x14ac:dyDescent="0.2">
      <c r="B25" s="256" t="s">
        <v>44</v>
      </c>
      <c r="C25" s="257" t="s">
        <v>552</v>
      </c>
      <c r="D25" s="253">
        <v>16267960.1</v>
      </c>
      <c r="E25" s="253">
        <v>0</v>
      </c>
      <c r="F25" s="253">
        <v>249370189.00999999</v>
      </c>
      <c r="G25" s="253">
        <f t="shared" si="0"/>
        <v>249370189.00999999</v>
      </c>
      <c r="H25" s="254">
        <f t="shared" si="1"/>
        <v>265638149.10999998</v>
      </c>
      <c r="I25" s="253">
        <v>76286246.929999992</v>
      </c>
      <c r="J25" s="253">
        <v>17443550.02</v>
      </c>
      <c r="K25" s="253">
        <v>17395577.539999999</v>
      </c>
      <c r="L25" s="253">
        <v>59234065.329999901</v>
      </c>
      <c r="M25" s="253">
        <v>1199</v>
      </c>
      <c r="N25" s="253">
        <v>83563126.960000008</v>
      </c>
      <c r="O25" s="252">
        <v>0.22803032315853897</v>
      </c>
      <c r="P25" s="252">
        <v>0.25</v>
      </c>
      <c r="Q25" s="253">
        <f>MAX(0,I25*P25)</f>
        <v>19071561.732499998</v>
      </c>
      <c r="R25" s="253">
        <f>Q25-K25</f>
        <v>1675984.192499999</v>
      </c>
      <c r="S25" s="255" t="s">
        <v>553</v>
      </c>
    </row>
    <row r="26" spans="2:19" ht="61.7" customHeight="1" x14ac:dyDescent="0.2">
      <c r="B26" s="256" t="s">
        <v>456</v>
      </c>
      <c r="C26" s="257" t="s">
        <v>554</v>
      </c>
      <c r="D26" s="253">
        <v>118012413.87</v>
      </c>
      <c r="E26" s="253">
        <v>0</v>
      </c>
      <c r="F26" s="253">
        <v>1357240.44</v>
      </c>
      <c r="G26" s="253">
        <f t="shared" si="0"/>
        <v>1357240.44</v>
      </c>
      <c r="H26" s="254">
        <f t="shared" si="1"/>
        <v>119369654.31</v>
      </c>
      <c r="I26" s="253">
        <v>39880005.869999915</v>
      </c>
      <c r="J26" s="253">
        <v>10540509.75</v>
      </c>
      <c r="K26" s="253">
        <v>14361312.92</v>
      </c>
      <c r="L26" s="253">
        <v>-89482790.110000104</v>
      </c>
      <c r="M26" s="253">
        <v>534</v>
      </c>
      <c r="N26" s="253">
        <v>66002625.039999992</v>
      </c>
      <c r="O26" s="252">
        <v>0.36011310948184749</v>
      </c>
      <c r="P26" s="252">
        <v>0.25</v>
      </c>
      <c r="Q26" s="253">
        <f t="shared" ref="Q26:Q43" si="2">MAX(0,I26*P26)</f>
        <v>9970001.4674999788</v>
      </c>
      <c r="R26" s="253">
        <f t="shared" ref="R26:R43" si="3">Q26-K26</f>
        <v>-4391311.4525000211</v>
      </c>
      <c r="S26" s="255" t="s">
        <v>555</v>
      </c>
    </row>
    <row r="27" spans="2:19" ht="61.7" customHeight="1" x14ac:dyDescent="0.2">
      <c r="B27" s="256" t="s">
        <v>50</v>
      </c>
      <c r="C27" s="257" t="s">
        <v>556</v>
      </c>
      <c r="D27" s="253">
        <v>24966215.355878886</v>
      </c>
      <c r="E27" s="253">
        <v>995946.21862868185</v>
      </c>
      <c r="F27" s="253">
        <v>2989871.8162029297</v>
      </c>
      <c r="G27" s="253">
        <f t="shared" si="0"/>
        <v>3985818.0348316114</v>
      </c>
      <c r="H27" s="254">
        <f t="shared" si="1"/>
        <v>28952033.390710495</v>
      </c>
      <c r="I27" s="253">
        <v>6613714.5593374409</v>
      </c>
      <c r="J27" s="253">
        <v>-456660.9095271923</v>
      </c>
      <c r="K27" s="253">
        <v>-48025.378469576535</v>
      </c>
      <c r="L27" s="253">
        <v>857294240.32105672</v>
      </c>
      <c r="M27" s="253">
        <v>56</v>
      </c>
      <c r="N27" s="253">
        <v>32350847.096155778</v>
      </c>
      <c r="O27" s="252">
        <v>0</v>
      </c>
      <c r="P27" s="252">
        <v>0.2</v>
      </c>
      <c r="Q27" s="253">
        <f t="shared" si="2"/>
        <v>1322742.9118674882</v>
      </c>
      <c r="R27" s="253">
        <f t="shared" si="3"/>
        <v>1370768.2903370648</v>
      </c>
      <c r="S27" s="255" t="s">
        <v>555</v>
      </c>
    </row>
    <row r="28" spans="2:19" ht="78.75" x14ac:dyDescent="0.2">
      <c r="B28" s="256" t="s">
        <v>60</v>
      </c>
      <c r="C28" s="257" t="s">
        <v>557</v>
      </c>
      <c r="D28" s="253">
        <v>13787460.939314062</v>
      </c>
      <c r="E28" s="253">
        <v>22057.272456905699</v>
      </c>
      <c r="F28" s="253">
        <v>5596344.4758074209</v>
      </c>
      <c r="G28" s="253">
        <f t="shared" si="0"/>
        <v>5618401.7482643267</v>
      </c>
      <c r="H28" s="254">
        <f t="shared" si="1"/>
        <v>19405862.687578388</v>
      </c>
      <c r="I28" s="253">
        <v>-10800449.750835575</v>
      </c>
      <c r="J28" s="253">
        <v>-1198078.5339759807</v>
      </c>
      <c r="K28" s="253">
        <v>86073.421085900161</v>
      </c>
      <c r="L28" s="253">
        <v>230580873.20497262</v>
      </c>
      <c r="M28" s="253">
        <v>185</v>
      </c>
      <c r="N28" s="253">
        <v>186327751.81489372</v>
      </c>
      <c r="O28" s="252">
        <v>0</v>
      </c>
      <c r="P28" s="252">
        <v>0.25</v>
      </c>
      <c r="Q28" s="253">
        <f t="shared" si="2"/>
        <v>0</v>
      </c>
      <c r="R28" s="253">
        <f t="shared" si="3"/>
        <v>-86073.421085900161</v>
      </c>
      <c r="S28" s="255" t="s">
        <v>558</v>
      </c>
    </row>
    <row r="29" spans="2:19" ht="78.75" x14ac:dyDescent="0.2">
      <c r="B29" s="256" t="s">
        <v>55</v>
      </c>
      <c r="C29" s="257" t="s">
        <v>559</v>
      </c>
      <c r="D29" s="253">
        <v>2909109.6100000003</v>
      </c>
      <c r="E29" s="253">
        <v>365902.69</v>
      </c>
      <c r="F29" s="253">
        <v>40688003.929999992</v>
      </c>
      <c r="G29" s="253">
        <f t="shared" si="0"/>
        <v>41053906.61999999</v>
      </c>
      <c r="H29" s="254">
        <f t="shared" si="1"/>
        <v>43963016.229999989</v>
      </c>
      <c r="I29" s="253">
        <v>-61169928.280000024</v>
      </c>
      <c r="J29" s="253">
        <v>4819514.4299999895</v>
      </c>
      <c r="K29" s="253">
        <v>5780790.4499999881</v>
      </c>
      <c r="L29" s="253">
        <v>-1582659101.3600001</v>
      </c>
      <c r="M29" s="253">
        <v>157</v>
      </c>
      <c r="N29" s="253">
        <v>67265789.50000003</v>
      </c>
      <c r="O29" s="252">
        <v>0</v>
      </c>
      <c r="P29" s="252">
        <v>0.3</v>
      </c>
      <c r="Q29" s="253">
        <f t="shared" si="2"/>
        <v>0</v>
      </c>
      <c r="R29" s="253">
        <f t="shared" si="3"/>
        <v>-5780790.4499999881</v>
      </c>
      <c r="S29" s="255" t="s">
        <v>558</v>
      </c>
    </row>
    <row r="30" spans="2:19" ht="61.5" customHeight="1" x14ac:dyDescent="0.2">
      <c r="B30" s="256" t="s">
        <v>73</v>
      </c>
      <c r="C30" s="257" t="s">
        <v>560</v>
      </c>
      <c r="D30" s="253">
        <v>3228898.1599999997</v>
      </c>
      <c r="E30" s="253">
        <v>4393675.0199999996</v>
      </c>
      <c r="F30" s="253">
        <v>112145.15000000037</v>
      </c>
      <c r="G30" s="253">
        <f t="shared" si="0"/>
        <v>4505820.17</v>
      </c>
      <c r="H30" s="254">
        <f t="shared" si="1"/>
        <v>7734718.3300000001</v>
      </c>
      <c r="I30" s="253">
        <v>1127039.2199999993</v>
      </c>
      <c r="J30" s="253">
        <v>0</v>
      </c>
      <c r="K30" s="253">
        <v>0</v>
      </c>
      <c r="L30" s="253">
        <v>-1055640584.51</v>
      </c>
      <c r="M30" s="253">
        <v>174</v>
      </c>
      <c r="N30" s="253">
        <v>231220155.19999999</v>
      </c>
      <c r="O30" s="252">
        <v>0</v>
      </c>
      <c r="P30" s="252">
        <v>0.29499999999999998</v>
      </c>
      <c r="Q30" s="253">
        <f t="shared" si="2"/>
        <v>332476.56989999977</v>
      </c>
      <c r="R30" s="253">
        <f t="shared" si="3"/>
        <v>332476.56989999977</v>
      </c>
      <c r="S30" s="255" t="s">
        <v>555</v>
      </c>
    </row>
    <row r="31" spans="2:19" ht="61.7" customHeight="1" x14ac:dyDescent="0.2">
      <c r="B31" s="256" t="s">
        <v>69</v>
      </c>
      <c r="C31" s="257" t="s">
        <v>561</v>
      </c>
      <c r="D31" s="253">
        <v>97964.010000000009</v>
      </c>
      <c r="E31" s="253">
        <v>0</v>
      </c>
      <c r="F31" s="253">
        <v>0</v>
      </c>
      <c r="G31" s="253">
        <f t="shared" si="0"/>
        <v>0</v>
      </c>
      <c r="H31" s="254">
        <f t="shared" si="1"/>
        <v>97964.010000000009</v>
      </c>
      <c r="I31" s="253">
        <v>-4174440.2511442602</v>
      </c>
      <c r="J31" s="253">
        <v>-230873.07517457596</v>
      </c>
      <c r="K31" s="253">
        <v>0</v>
      </c>
      <c r="L31" s="253">
        <v>-33191427.970601186</v>
      </c>
      <c r="M31" s="253">
        <v>86</v>
      </c>
      <c r="N31" s="253">
        <v>116484047.80830441</v>
      </c>
      <c r="O31" s="252">
        <v>0</v>
      </c>
      <c r="P31" s="252">
        <v>0.35</v>
      </c>
      <c r="Q31" s="253">
        <f t="shared" si="2"/>
        <v>0</v>
      </c>
      <c r="R31" s="253">
        <f t="shared" si="3"/>
        <v>0</v>
      </c>
      <c r="S31" s="255" t="s">
        <v>562</v>
      </c>
    </row>
    <row r="32" spans="2:19" ht="61.7" customHeight="1" x14ac:dyDescent="0.2">
      <c r="B32" s="256" t="s">
        <v>466</v>
      </c>
      <c r="C32" s="257" t="s">
        <v>563</v>
      </c>
      <c r="D32" s="253">
        <v>68405.772008851505</v>
      </c>
      <c r="E32" s="253">
        <v>0</v>
      </c>
      <c r="F32" s="253">
        <v>0</v>
      </c>
      <c r="G32" s="253">
        <f t="shared" si="0"/>
        <v>0</v>
      </c>
      <c r="H32" s="254">
        <f t="shared" si="1"/>
        <v>68405.772008851505</v>
      </c>
      <c r="I32" s="253">
        <v>-3432334.3248865181</v>
      </c>
      <c r="J32" s="253">
        <v>0</v>
      </c>
      <c r="K32" s="253">
        <v>0</v>
      </c>
      <c r="L32" s="253">
        <v>-70302731.781950727</v>
      </c>
      <c r="M32" s="253">
        <v>21</v>
      </c>
      <c r="N32" s="253">
        <v>753948.16189688072</v>
      </c>
      <c r="O32" s="252">
        <v>0</v>
      </c>
      <c r="P32" s="252">
        <v>0.27</v>
      </c>
      <c r="Q32" s="253">
        <f t="shared" si="2"/>
        <v>0</v>
      </c>
      <c r="R32" s="253">
        <f t="shared" si="3"/>
        <v>0</v>
      </c>
      <c r="S32" s="255" t="s">
        <v>562</v>
      </c>
    </row>
    <row r="33" spans="2:19" ht="61.7" customHeight="1" x14ac:dyDescent="0.2">
      <c r="B33" s="256" t="s">
        <v>564</v>
      </c>
      <c r="C33" s="257" t="s">
        <v>565</v>
      </c>
      <c r="D33" s="253">
        <v>0</v>
      </c>
      <c r="E33" s="253">
        <v>0</v>
      </c>
      <c r="F33" s="253">
        <v>0</v>
      </c>
      <c r="G33" s="253">
        <f t="shared" si="0"/>
        <v>0</v>
      </c>
      <c r="H33" s="254">
        <f t="shared" si="1"/>
        <v>0</v>
      </c>
      <c r="I33" s="253">
        <v>-1752592.2858275368</v>
      </c>
      <c r="J33" s="253">
        <v>0</v>
      </c>
      <c r="K33" s="253">
        <v>0</v>
      </c>
      <c r="L33" s="253">
        <v>-2506359.6578598609</v>
      </c>
      <c r="M33" s="253">
        <v>7</v>
      </c>
      <c r="N33" s="253">
        <v>69540.487244726595</v>
      </c>
      <c r="O33" s="252">
        <v>0</v>
      </c>
      <c r="P33" s="252">
        <v>0.2</v>
      </c>
      <c r="Q33" s="253">
        <f t="shared" si="2"/>
        <v>0</v>
      </c>
      <c r="R33" s="253">
        <f t="shared" si="3"/>
        <v>0</v>
      </c>
      <c r="S33" s="255" t="s">
        <v>562</v>
      </c>
    </row>
    <row r="34" spans="2:19" ht="61.7" customHeight="1" x14ac:dyDescent="0.2">
      <c r="B34" s="256" t="s">
        <v>77</v>
      </c>
      <c r="C34" s="257" t="s">
        <v>566</v>
      </c>
      <c r="D34" s="253">
        <v>4287805610.4699993</v>
      </c>
      <c r="E34" s="253">
        <v>625461490.21000004</v>
      </c>
      <c r="F34" s="253">
        <v>553706513.85000014</v>
      </c>
      <c r="G34" s="253">
        <f t="shared" si="0"/>
        <v>1179168004.0600002</v>
      </c>
      <c r="H34" s="254">
        <f t="shared" si="1"/>
        <v>5466973614.5299997</v>
      </c>
      <c r="I34" s="253">
        <v>-624011988.1103282</v>
      </c>
      <c r="J34" s="253">
        <v>1908007.464065372</v>
      </c>
      <c r="K34" s="253">
        <v>1648464.2</v>
      </c>
      <c r="L34" s="253">
        <v>1692788289.9915011</v>
      </c>
      <c r="M34" s="253">
        <v>26</v>
      </c>
      <c r="N34" s="253">
        <v>260574238.07000002</v>
      </c>
      <c r="O34" s="252">
        <v>0</v>
      </c>
      <c r="P34" s="252">
        <v>0.27</v>
      </c>
      <c r="Q34" s="253">
        <f t="shared" si="2"/>
        <v>0</v>
      </c>
      <c r="R34" s="253">
        <f t="shared" si="3"/>
        <v>-1648464.2</v>
      </c>
      <c r="S34" s="255" t="s">
        <v>567</v>
      </c>
    </row>
    <row r="35" spans="2:19" ht="61.7" customHeight="1" x14ac:dyDescent="0.2">
      <c r="B35" s="256" t="s">
        <v>568</v>
      </c>
      <c r="C35" s="257" t="s">
        <v>569</v>
      </c>
      <c r="D35" s="253">
        <v>342700518.55999994</v>
      </c>
      <c r="E35" s="253">
        <v>0</v>
      </c>
      <c r="F35" s="253">
        <v>52702528.789999917</v>
      </c>
      <c r="G35" s="253">
        <f t="shared" si="0"/>
        <v>52702528.789999917</v>
      </c>
      <c r="H35" s="254">
        <f t="shared" si="1"/>
        <v>395403047.34999985</v>
      </c>
      <c r="I35" s="253">
        <v>2893818.7100000298</v>
      </c>
      <c r="J35" s="253">
        <v>14114691.83</v>
      </c>
      <c r="K35" s="253">
        <v>1516430.86</v>
      </c>
      <c r="L35" s="253">
        <v>142591026.47</v>
      </c>
      <c r="M35" s="253">
        <v>2</v>
      </c>
      <c r="N35" s="253">
        <v>7494154.1299999999</v>
      </c>
      <c r="O35" s="252">
        <v>0.52402413971536743</v>
      </c>
      <c r="P35" s="252">
        <v>0.15</v>
      </c>
      <c r="Q35" s="253">
        <f t="shared" si="2"/>
        <v>434072.80650000443</v>
      </c>
      <c r="R35" s="253">
        <f t="shared" si="3"/>
        <v>-1082358.0534999957</v>
      </c>
      <c r="S35" s="255" t="s">
        <v>555</v>
      </c>
    </row>
    <row r="36" spans="2:19" ht="61.7" customHeight="1" x14ac:dyDescent="0.2">
      <c r="B36" s="256" t="s">
        <v>570</v>
      </c>
      <c r="C36" s="257" t="s">
        <v>571</v>
      </c>
      <c r="D36" s="253">
        <v>34000.1</v>
      </c>
      <c r="E36" s="253">
        <v>0</v>
      </c>
      <c r="F36" s="253">
        <v>64689451.210000001</v>
      </c>
      <c r="G36" s="253">
        <f t="shared" si="0"/>
        <v>64689451.210000001</v>
      </c>
      <c r="H36" s="254">
        <f t="shared" si="1"/>
        <v>64723451.310000002</v>
      </c>
      <c r="I36" s="253">
        <v>-3628154.7972090221</v>
      </c>
      <c r="J36" s="253">
        <v>3179741.5100000002</v>
      </c>
      <c r="K36" s="253">
        <v>2031902.4362900001</v>
      </c>
      <c r="L36" s="253">
        <v>-36235020.450000077</v>
      </c>
      <c r="M36" s="253">
        <v>108</v>
      </c>
      <c r="N36" s="253">
        <v>10301887.689999999</v>
      </c>
      <c r="O36" s="252">
        <v>0</v>
      </c>
      <c r="P36" s="252">
        <v>0.25</v>
      </c>
      <c r="Q36" s="253">
        <f t="shared" si="2"/>
        <v>0</v>
      </c>
      <c r="R36" s="253">
        <f t="shared" si="3"/>
        <v>-2031902.4362900001</v>
      </c>
      <c r="S36" s="255" t="s">
        <v>572</v>
      </c>
    </row>
    <row r="37" spans="2:19" ht="61.7" customHeight="1" x14ac:dyDescent="0.2">
      <c r="B37" s="256" t="s">
        <v>573</v>
      </c>
      <c r="C37" s="257" t="s">
        <v>574</v>
      </c>
      <c r="D37" s="253">
        <v>2102836.2999999998</v>
      </c>
      <c r="E37" s="253">
        <v>251170.87</v>
      </c>
      <c r="F37" s="253">
        <v>8596363.2599999998</v>
      </c>
      <c r="G37" s="253">
        <f t="shared" si="0"/>
        <v>8847534.129999999</v>
      </c>
      <c r="H37" s="254">
        <f t="shared" si="1"/>
        <v>10950370.43</v>
      </c>
      <c r="I37" s="253">
        <v>3918631.8600000045</v>
      </c>
      <c r="J37" s="253">
        <v>647260.57999999996</v>
      </c>
      <c r="K37" s="253">
        <v>976265.1</v>
      </c>
      <c r="L37" s="253">
        <v>6812800.3799999999</v>
      </c>
      <c r="M37" s="253">
        <v>82</v>
      </c>
      <c r="N37" s="253">
        <v>707598.22000000009</v>
      </c>
      <c r="O37" s="252">
        <v>0.24913417102672125</v>
      </c>
      <c r="P37" s="252">
        <v>0.27</v>
      </c>
      <c r="Q37" s="253">
        <f t="shared" si="2"/>
        <v>1058030.6022000012</v>
      </c>
      <c r="R37" s="253">
        <f t="shared" si="3"/>
        <v>81765.502200001269</v>
      </c>
      <c r="S37" s="255" t="s">
        <v>572</v>
      </c>
    </row>
    <row r="38" spans="2:19" ht="61.7" customHeight="1" x14ac:dyDescent="0.2">
      <c r="B38" s="256" t="s">
        <v>575</v>
      </c>
      <c r="C38" s="257" t="s">
        <v>576</v>
      </c>
      <c r="D38" s="253">
        <v>129411.53</v>
      </c>
      <c r="E38" s="253">
        <v>0</v>
      </c>
      <c r="F38" s="253">
        <v>0</v>
      </c>
      <c r="G38" s="253">
        <f t="shared" si="0"/>
        <v>0</v>
      </c>
      <c r="H38" s="254">
        <f t="shared" si="1"/>
        <v>129411.53</v>
      </c>
      <c r="I38" s="253">
        <v>-35395563.729999997</v>
      </c>
      <c r="J38" s="253">
        <v>0</v>
      </c>
      <c r="K38" s="253">
        <v>0</v>
      </c>
      <c r="L38" s="253">
        <v>-855957126.5</v>
      </c>
      <c r="M38" s="253">
        <v>1</v>
      </c>
      <c r="N38" s="253">
        <v>0</v>
      </c>
      <c r="O38" s="252">
        <v>0</v>
      </c>
      <c r="P38" s="252">
        <v>0</v>
      </c>
      <c r="Q38" s="253">
        <f t="shared" si="2"/>
        <v>0</v>
      </c>
      <c r="R38" s="253">
        <f t="shared" si="3"/>
        <v>0</v>
      </c>
      <c r="S38" s="255" t="s">
        <v>577</v>
      </c>
    </row>
    <row r="39" spans="2:19" ht="61.7" customHeight="1" x14ac:dyDescent="0.2">
      <c r="B39" s="256" t="s">
        <v>578</v>
      </c>
      <c r="C39" s="257" t="s">
        <v>579</v>
      </c>
      <c r="D39" s="253">
        <v>3906.8500000000004</v>
      </c>
      <c r="E39" s="253">
        <v>0</v>
      </c>
      <c r="F39" s="253">
        <v>0</v>
      </c>
      <c r="G39" s="253">
        <f t="shared" si="0"/>
        <v>0</v>
      </c>
      <c r="H39" s="254">
        <f t="shared" si="1"/>
        <v>3906.8500000000004</v>
      </c>
      <c r="I39" s="253">
        <v>-83704.789999999994</v>
      </c>
      <c r="J39" s="253">
        <v>-3.0127011996228002E-12</v>
      </c>
      <c r="K39" s="253">
        <v>0</v>
      </c>
      <c r="L39" s="253">
        <v>-506501246.20000011</v>
      </c>
      <c r="M39" s="253">
        <v>0</v>
      </c>
      <c r="N39" s="253">
        <v>0</v>
      </c>
      <c r="O39" s="252">
        <v>0</v>
      </c>
      <c r="P39" s="252">
        <v>0.09</v>
      </c>
      <c r="Q39" s="253">
        <f t="shared" si="2"/>
        <v>0</v>
      </c>
      <c r="R39" s="253">
        <f t="shared" si="3"/>
        <v>0</v>
      </c>
      <c r="S39" s="255" t="s">
        <v>562</v>
      </c>
    </row>
    <row r="40" spans="2:19" ht="61.7" customHeight="1" x14ac:dyDescent="0.2">
      <c r="B40" s="256" t="s">
        <v>580</v>
      </c>
      <c r="C40" s="257" t="s">
        <v>581</v>
      </c>
      <c r="D40" s="253">
        <v>47496.704746433868</v>
      </c>
      <c r="E40" s="253">
        <v>0</v>
      </c>
      <c r="F40" s="253">
        <v>9160440.7899999991</v>
      </c>
      <c r="G40" s="253">
        <f t="shared" si="0"/>
        <v>9160440.7899999991</v>
      </c>
      <c r="H40" s="254">
        <f t="shared" si="1"/>
        <v>9207937.4947464336</v>
      </c>
      <c r="I40" s="253">
        <v>-897684.44967500214</v>
      </c>
      <c r="J40" s="253">
        <v>916471.39638653526</v>
      </c>
      <c r="K40" s="253">
        <v>802659.66663854523</v>
      </c>
      <c r="L40" s="253">
        <v>1254555643.6440251</v>
      </c>
      <c r="M40" s="253">
        <v>1</v>
      </c>
      <c r="N40" s="253">
        <v>0</v>
      </c>
      <c r="O40" s="252">
        <v>0</v>
      </c>
      <c r="P40" s="252">
        <v>0.25800000000000001</v>
      </c>
      <c r="Q40" s="253">
        <f t="shared" si="2"/>
        <v>0</v>
      </c>
      <c r="R40" s="253">
        <f t="shared" si="3"/>
        <v>-802659.66663854523</v>
      </c>
      <c r="S40" s="255" t="s">
        <v>567</v>
      </c>
    </row>
    <row r="41" spans="2:19" ht="61.7" customHeight="1" x14ac:dyDescent="0.2">
      <c r="B41" s="256" t="s">
        <v>582</v>
      </c>
      <c r="C41" s="257" t="s">
        <v>583</v>
      </c>
      <c r="D41" s="253">
        <v>13671005.806805324</v>
      </c>
      <c r="E41" s="253">
        <v>0</v>
      </c>
      <c r="F41" s="253">
        <v>0</v>
      </c>
      <c r="G41" s="253">
        <f t="shared" si="0"/>
        <v>0</v>
      </c>
      <c r="H41" s="254">
        <f t="shared" si="1"/>
        <v>13671005.806805324</v>
      </c>
      <c r="I41" s="253">
        <v>8439554.015728265</v>
      </c>
      <c r="J41" s="253">
        <v>0</v>
      </c>
      <c r="K41" s="253">
        <v>0</v>
      </c>
      <c r="L41" s="253">
        <v>310271294.1301735</v>
      </c>
      <c r="M41" s="253">
        <v>0</v>
      </c>
      <c r="N41" s="253">
        <v>0</v>
      </c>
      <c r="O41" s="252">
        <v>0</v>
      </c>
      <c r="P41" s="252">
        <v>0.20599999999999999</v>
      </c>
      <c r="Q41" s="253">
        <f t="shared" si="2"/>
        <v>1738548.1272400224</v>
      </c>
      <c r="R41" s="253">
        <f t="shared" si="3"/>
        <v>1738548.1272400224</v>
      </c>
      <c r="S41" s="255" t="s">
        <v>555</v>
      </c>
    </row>
    <row r="42" spans="2:19" ht="61.7" customHeight="1" x14ac:dyDescent="0.2">
      <c r="B42" s="256" t="s">
        <v>584</v>
      </c>
      <c r="C42" s="257" t="s">
        <v>585</v>
      </c>
      <c r="D42" s="253">
        <v>10409.32</v>
      </c>
      <c r="E42" s="253">
        <v>0</v>
      </c>
      <c r="F42" s="253">
        <v>0</v>
      </c>
      <c r="G42" s="253">
        <f t="shared" si="0"/>
        <v>0</v>
      </c>
      <c r="H42" s="254">
        <f t="shared" si="1"/>
        <v>10409.32</v>
      </c>
      <c r="I42" s="253">
        <v>-97163.040000002366</v>
      </c>
      <c r="J42" s="253">
        <v>0.45000000018626451</v>
      </c>
      <c r="K42" s="253">
        <v>0.45000000018626451</v>
      </c>
      <c r="L42" s="253">
        <v>23617640.840000007</v>
      </c>
      <c r="M42" s="253">
        <v>0</v>
      </c>
      <c r="N42" s="253">
        <v>0</v>
      </c>
      <c r="O42" s="252">
        <v>0</v>
      </c>
      <c r="P42" s="252">
        <v>0.25</v>
      </c>
      <c r="Q42" s="253">
        <f t="shared" si="2"/>
        <v>0</v>
      </c>
      <c r="R42" s="253">
        <f t="shared" si="3"/>
        <v>-0.45000000018626451</v>
      </c>
      <c r="S42" s="255" t="s">
        <v>562</v>
      </c>
    </row>
    <row r="43" spans="2:19" ht="61.7" customHeight="1" x14ac:dyDescent="0.2">
      <c r="B43" s="256" t="s">
        <v>586</v>
      </c>
      <c r="C43" s="257" t="s">
        <v>587</v>
      </c>
      <c r="D43" s="253">
        <v>221.14</v>
      </c>
      <c r="E43" s="253">
        <v>0</v>
      </c>
      <c r="F43" s="253">
        <v>0</v>
      </c>
      <c r="G43" s="253">
        <f t="shared" si="0"/>
        <v>0</v>
      </c>
      <c r="H43" s="254">
        <f t="shared" si="1"/>
        <v>221.14</v>
      </c>
      <c r="I43" s="253">
        <v>-10503.909999966621</v>
      </c>
      <c r="J43" s="253">
        <v>-29597.379999999976</v>
      </c>
      <c r="K43" s="253">
        <v>0</v>
      </c>
      <c r="L43" s="253">
        <v>0</v>
      </c>
      <c r="M43" s="253">
        <v>0</v>
      </c>
      <c r="N43" s="253">
        <v>0</v>
      </c>
      <c r="O43" s="252">
        <v>0</v>
      </c>
      <c r="P43" s="252">
        <v>0.2387</v>
      </c>
      <c r="Q43" s="253">
        <f t="shared" si="2"/>
        <v>0</v>
      </c>
      <c r="R43" s="253">
        <f t="shared" si="3"/>
        <v>0</v>
      </c>
      <c r="S43" s="255"/>
    </row>
    <row r="44" spans="2:19" ht="61.7" customHeight="1" thickBot="1" x14ac:dyDescent="0.25">
      <c r="B44" s="256" t="s">
        <v>149</v>
      </c>
      <c r="C44" s="257"/>
      <c r="D44" s="253">
        <v>0</v>
      </c>
      <c r="E44" s="253">
        <v>0</v>
      </c>
      <c r="F44" s="253">
        <v>0</v>
      </c>
      <c r="G44" s="253">
        <f t="shared" si="0"/>
        <v>0</v>
      </c>
      <c r="H44" s="254">
        <f t="shared" si="1"/>
        <v>0</v>
      </c>
      <c r="I44" s="253">
        <v>-53717.2</v>
      </c>
      <c r="J44" s="253">
        <v>2539.77</v>
      </c>
      <c r="K44" s="253">
        <v>2539.77</v>
      </c>
      <c r="L44" s="253">
        <v>-147325901.38999999</v>
      </c>
      <c r="M44" s="253">
        <v>3</v>
      </c>
      <c r="N44" s="253">
        <v>0</v>
      </c>
      <c r="O44" s="252"/>
      <c r="P44" s="257"/>
      <c r="Q44" s="258"/>
      <c r="R44" s="258"/>
      <c r="S44" s="259"/>
    </row>
    <row r="45" spans="2:19" ht="16.5" thickBot="1" x14ac:dyDescent="0.25">
      <c r="B45" s="260" t="s">
        <v>506</v>
      </c>
      <c r="C45" s="261"/>
      <c r="D45" s="262">
        <f t="shared" ref="D45:N45" si="4">SUM(D23:D44)</f>
        <v>5421614807.3587532</v>
      </c>
      <c r="E45" s="263">
        <f>SUM(E23:E44)</f>
        <v>852781905.23108566</v>
      </c>
      <c r="F45" s="263">
        <f>SUM(F23:F44)</f>
        <v>4994361219.6520109</v>
      </c>
      <c r="G45" s="262">
        <f t="shared" si="4"/>
        <v>5847143124.8830967</v>
      </c>
      <c r="H45" s="262">
        <f t="shared" si="4"/>
        <v>11268757932.24185</v>
      </c>
      <c r="I45" s="262">
        <f t="shared" si="4"/>
        <v>523860871.45516205</v>
      </c>
      <c r="J45" s="262">
        <f t="shared" si="4"/>
        <v>372735258.45177412</v>
      </c>
      <c r="K45" s="262">
        <f t="shared" si="4"/>
        <v>435511554.6355449</v>
      </c>
      <c r="L45" s="262">
        <f t="shared" si="4"/>
        <v>5612731420.7213182</v>
      </c>
      <c r="M45" s="262">
        <f t="shared" si="4"/>
        <v>28046</v>
      </c>
      <c r="N45" s="262">
        <f t="shared" si="4"/>
        <v>18000863012.28904</v>
      </c>
      <c r="O45" s="262"/>
      <c r="P45" s="262"/>
      <c r="Q45" s="264"/>
      <c r="R45" s="264"/>
      <c r="S45" s="265"/>
    </row>
    <row r="46" spans="2:19" ht="16.5" thickTop="1" x14ac:dyDescent="0.2"/>
    <row r="47" spans="2:19" x14ac:dyDescent="0.2">
      <c r="B47" s="266" t="s">
        <v>588</v>
      </c>
    </row>
  </sheetData>
  <mergeCells count="9">
    <mergeCell ref="B16:E16"/>
    <mergeCell ref="B17:E17"/>
    <mergeCell ref="B18:E18"/>
    <mergeCell ref="B9:S9"/>
    <mergeCell ref="B11:E11"/>
    <mergeCell ref="B12:E12"/>
    <mergeCell ref="B13:E13"/>
    <mergeCell ref="B14:E14"/>
    <mergeCell ref="B15:E15"/>
  </mergeCells>
  <conditionalFormatting sqref="R44">
    <cfRule type="cellIs" dxfId="0" priority="1" operator="greaterThan">
      <formula>0</formula>
    </cfRule>
  </conditionalFormatting>
  <pageMargins left="0.7" right="0.7" top="0.75" bottom="0.75" header="0.3" footer="0.3"/>
  <pageSetup scale="64" orientation="landscape" horizontalDpi="1200" verticalDpi="1200" r:id="rId1"/>
  <headerFooter>
    <oddHeader>&amp;C&amp;"Calibri"&amp;8&amp;K000000 C2 - INTERNAL&amp;1#_x000D_</oddHeader>
  </headerFooter>
  <ignoredErrors>
    <ignoredError sqref="G23:G4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10FF-E044-4021-9049-5988DE2361E3}">
  <sheetPr>
    <pageSetUpPr fitToPage="1"/>
  </sheetPr>
  <dimension ref="B1:AF127"/>
  <sheetViews>
    <sheetView zoomScale="70" zoomScaleNormal="70" workbookViewId="0">
      <selection activeCell="M13" sqref="M13"/>
    </sheetView>
  </sheetViews>
  <sheetFormatPr defaultColWidth="9.140625" defaultRowHeight="15" x14ac:dyDescent="0.2"/>
  <cols>
    <col min="1" max="1" width="9.140625" style="282"/>
    <col min="2" max="2" width="17.5703125" style="282" customWidth="1"/>
    <col min="3" max="3" width="14.5703125" style="282" bestFit="1" customWidth="1"/>
    <col min="4" max="4" width="30.85546875" style="282" customWidth="1"/>
    <col min="5" max="7" width="20.140625" style="284" customWidth="1"/>
    <col min="8" max="8" width="20.140625" style="285" customWidth="1"/>
    <col min="9" max="16384" width="9.140625" style="282"/>
  </cols>
  <sheetData>
    <row r="1" spans="2:32" s="190" customFormat="1" ht="12.75" x14ac:dyDescent="0.2">
      <c r="I1" s="218"/>
    </row>
    <row r="2" spans="2:32" s="190" customFormat="1" ht="12.75" x14ac:dyDescent="0.2">
      <c r="I2" s="218"/>
    </row>
    <row r="3" spans="2:32" s="190" customFormat="1" ht="12.75" x14ac:dyDescent="0.2">
      <c r="I3" s="218"/>
    </row>
    <row r="4" spans="2:32" s="190" customFormat="1" ht="12.75" x14ac:dyDescent="0.2">
      <c r="I4" s="218"/>
    </row>
    <row r="5" spans="2:32" s="190" customFormat="1" ht="12.75" x14ac:dyDescent="0.2">
      <c r="I5" s="218"/>
    </row>
    <row r="6" spans="2:32" s="190" customFormat="1" ht="12.75" x14ac:dyDescent="0.2">
      <c r="I6" s="218"/>
    </row>
    <row r="7" spans="2:32" s="190" customFormat="1" ht="12.75" x14ac:dyDescent="0.2">
      <c r="I7" s="218"/>
    </row>
    <row r="8" spans="2:32" s="190" customFormat="1" ht="12.75" x14ac:dyDescent="0.2">
      <c r="I8" s="218"/>
      <c r="J8" s="218"/>
      <c r="K8" s="218"/>
      <c r="L8" s="218"/>
      <c r="M8" s="218"/>
      <c r="N8" s="218"/>
      <c r="O8" s="218"/>
      <c r="P8" s="218"/>
      <c r="Q8" s="218"/>
      <c r="R8" s="218"/>
      <c r="S8" s="218"/>
      <c r="T8" s="218"/>
      <c r="U8" s="218"/>
      <c r="V8" s="218"/>
      <c r="W8" s="218"/>
      <c r="X8" s="218"/>
      <c r="Y8" s="218"/>
      <c r="Z8" s="218"/>
      <c r="AA8" s="218"/>
      <c r="AB8" s="218"/>
      <c r="AC8" s="218"/>
      <c r="AD8" s="218"/>
      <c r="AE8" s="218"/>
      <c r="AF8" s="218"/>
    </row>
    <row r="9" spans="2:32" s="190" customFormat="1" ht="15.75" x14ac:dyDescent="0.25">
      <c r="B9" s="209" t="s">
        <v>513</v>
      </c>
      <c r="C9" s="209"/>
      <c r="D9" s="209"/>
      <c r="E9" s="209"/>
      <c r="F9" s="209"/>
      <c r="G9" s="209"/>
      <c r="H9" s="209"/>
      <c r="I9" s="218"/>
      <c r="J9" s="218"/>
      <c r="K9" s="218"/>
      <c r="L9" s="218"/>
      <c r="M9" s="218"/>
      <c r="N9" s="218"/>
      <c r="O9" s="218"/>
      <c r="P9" s="218"/>
      <c r="Q9" s="218"/>
      <c r="R9" s="218"/>
      <c r="S9" s="218"/>
      <c r="T9" s="218"/>
      <c r="U9" s="218"/>
      <c r="V9" s="218"/>
      <c r="W9" s="218"/>
      <c r="X9" s="218"/>
      <c r="Y9" s="218"/>
      <c r="Z9" s="218"/>
      <c r="AA9" s="218"/>
      <c r="AB9" s="218"/>
      <c r="AC9" s="218"/>
      <c r="AD9" s="218"/>
      <c r="AE9" s="218"/>
      <c r="AF9" s="218"/>
    </row>
    <row r="10" spans="2:32" s="190" customFormat="1" ht="15.75" x14ac:dyDescent="0.25">
      <c r="D10" s="242"/>
      <c r="E10" s="242"/>
      <c r="F10" s="242"/>
      <c r="G10" s="242"/>
      <c r="H10" s="242"/>
      <c r="I10" s="242"/>
      <c r="J10" s="242"/>
      <c r="K10" s="242"/>
      <c r="L10" s="242"/>
      <c r="M10" s="242"/>
      <c r="N10" s="242"/>
      <c r="O10" s="242"/>
      <c r="P10" s="242"/>
      <c r="Q10" s="242"/>
      <c r="R10" s="242"/>
      <c r="S10" s="242"/>
      <c r="T10" s="242"/>
      <c r="U10" s="242"/>
    </row>
    <row r="11" spans="2:32" ht="18.75" x14ac:dyDescent="0.2">
      <c r="B11" s="267" t="s">
        <v>589</v>
      </c>
      <c r="C11" s="290"/>
      <c r="D11" s="290"/>
      <c r="E11" s="291"/>
      <c r="F11" s="292"/>
      <c r="G11" s="291"/>
      <c r="H11" s="293"/>
    </row>
    <row r="12" spans="2:32" x14ac:dyDescent="0.2">
      <c r="B12" s="283"/>
      <c r="C12" s="283"/>
    </row>
    <row r="13" spans="2:32" s="286" customFormat="1" ht="75" x14ac:dyDescent="0.2">
      <c r="B13" s="294" t="s">
        <v>530</v>
      </c>
      <c r="C13" s="294" t="s">
        <v>531</v>
      </c>
      <c r="D13" s="295" t="s">
        <v>590</v>
      </c>
      <c r="E13" s="295" t="s">
        <v>591</v>
      </c>
      <c r="F13" s="295" t="s">
        <v>591</v>
      </c>
      <c r="G13" s="295" t="s">
        <v>591</v>
      </c>
      <c r="H13" s="295" t="s">
        <v>592</v>
      </c>
    </row>
    <row r="14" spans="2:32" x14ac:dyDescent="0.2">
      <c r="B14" s="287" t="s">
        <v>69</v>
      </c>
      <c r="C14" s="287" t="s">
        <v>561</v>
      </c>
      <c r="D14" s="288" t="s">
        <v>593</v>
      </c>
      <c r="E14" s="289" t="s">
        <v>149</v>
      </c>
      <c r="F14" s="289"/>
      <c r="G14" s="289"/>
      <c r="H14" s="287" t="s">
        <v>594</v>
      </c>
    </row>
    <row r="15" spans="2:32" x14ac:dyDescent="0.2">
      <c r="B15" s="287" t="s">
        <v>69</v>
      </c>
      <c r="C15" s="287" t="s">
        <v>561</v>
      </c>
      <c r="D15" s="288" t="s">
        <v>595</v>
      </c>
      <c r="E15" s="289" t="s">
        <v>149</v>
      </c>
      <c r="F15" s="289"/>
      <c r="G15" s="289"/>
      <c r="H15" s="287" t="s">
        <v>594</v>
      </c>
    </row>
    <row r="16" spans="2:32" ht="45" x14ac:dyDescent="0.2">
      <c r="B16" s="287" t="s">
        <v>55</v>
      </c>
      <c r="C16" s="287" t="s">
        <v>559</v>
      </c>
      <c r="D16" s="288" t="s">
        <v>596</v>
      </c>
      <c r="E16" s="289" t="s">
        <v>597</v>
      </c>
      <c r="F16" s="289"/>
      <c r="G16" s="289"/>
      <c r="H16" s="287"/>
    </row>
    <row r="17" spans="2:8" ht="45" x14ac:dyDescent="0.2">
      <c r="B17" s="287" t="s">
        <v>55</v>
      </c>
      <c r="C17" s="287" t="s">
        <v>559</v>
      </c>
      <c r="D17" s="288" t="s">
        <v>598</v>
      </c>
      <c r="E17" s="289" t="s">
        <v>599</v>
      </c>
      <c r="F17" s="289"/>
      <c r="G17" s="289"/>
      <c r="H17" s="287"/>
    </row>
    <row r="18" spans="2:8" ht="45" x14ac:dyDescent="0.2">
      <c r="B18" s="287" t="s">
        <v>55</v>
      </c>
      <c r="C18" s="287" t="s">
        <v>559</v>
      </c>
      <c r="D18" s="288" t="s">
        <v>600</v>
      </c>
      <c r="E18" s="289" t="s">
        <v>597</v>
      </c>
      <c r="F18" s="289"/>
      <c r="G18" s="289"/>
      <c r="H18" s="287"/>
    </row>
    <row r="19" spans="2:8" ht="30" x14ac:dyDescent="0.2">
      <c r="B19" s="287" t="s">
        <v>55</v>
      </c>
      <c r="C19" s="287" t="s">
        <v>559</v>
      </c>
      <c r="D19" s="288" t="s">
        <v>601</v>
      </c>
      <c r="E19" s="289" t="s">
        <v>602</v>
      </c>
      <c r="F19" s="289"/>
      <c r="G19" s="289"/>
      <c r="H19" s="287"/>
    </row>
    <row r="20" spans="2:8" ht="30" x14ac:dyDescent="0.2">
      <c r="B20" s="287" t="s">
        <v>55</v>
      </c>
      <c r="C20" s="287" t="s">
        <v>559</v>
      </c>
      <c r="D20" s="288" t="s">
        <v>603</v>
      </c>
      <c r="E20" s="289" t="s">
        <v>149</v>
      </c>
      <c r="F20" s="289"/>
      <c r="G20" s="289"/>
      <c r="H20" s="287" t="s">
        <v>594</v>
      </c>
    </row>
    <row r="21" spans="2:8" ht="45" x14ac:dyDescent="0.2">
      <c r="B21" s="287" t="s">
        <v>55</v>
      </c>
      <c r="C21" s="287" t="s">
        <v>559</v>
      </c>
      <c r="D21" s="288" t="s">
        <v>604</v>
      </c>
      <c r="E21" s="289" t="s">
        <v>599</v>
      </c>
      <c r="F21" s="289"/>
      <c r="G21" s="289"/>
      <c r="H21" s="287"/>
    </row>
    <row r="22" spans="2:8" ht="30" x14ac:dyDescent="0.2">
      <c r="B22" s="287" t="s">
        <v>578</v>
      </c>
      <c r="C22" s="287" t="s">
        <v>579</v>
      </c>
      <c r="D22" s="288" t="s">
        <v>605</v>
      </c>
      <c r="E22" s="289" t="s">
        <v>606</v>
      </c>
      <c r="F22" s="289"/>
      <c r="G22" s="289"/>
      <c r="H22" s="287"/>
    </row>
    <row r="23" spans="2:8" ht="45" x14ac:dyDescent="0.2">
      <c r="B23" s="287" t="s">
        <v>578</v>
      </c>
      <c r="C23" s="287" t="s">
        <v>579</v>
      </c>
      <c r="D23" s="288" t="s">
        <v>607</v>
      </c>
      <c r="E23" s="289" t="s">
        <v>597</v>
      </c>
      <c r="F23" s="289"/>
      <c r="G23" s="289"/>
      <c r="H23" s="287"/>
    </row>
    <row r="24" spans="2:8" ht="45" x14ac:dyDescent="0.2">
      <c r="B24" s="287" t="s">
        <v>578</v>
      </c>
      <c r="C24" s="287" t="s">
        <v>579</v>
      </c>
      <c r="D24" s="288" t="s">
        <v>608</v>
      </c>
      <c r="E24" s="289" t="s">
        <v>597</v>
      </c>
      <c r="F24" s="289"/>
      <c r="G24" s="289"/>
      <c r="H24" s="287"/>
    </row>
    <row r="25" spans="2:8" ht="45" x14ac:dyDescent="0.2">
      <c r="B25" s="287" t="s">
        <v>578</v>
      </c>
      <c r="C25" s="287" t="s">
        <v>579</v>
      </c>
      <c r="D25" s="288" t="s">
        <v>609</v>
      </c>
      <c r="E25" s="289" t="s">
        <v>597</v>
      </c>
      <c r="F25" s="289"/>
      <c r="G25" s="289"/>
      <c r="H25" s="287"/>
    </row>
    <row r="26" spans="2:8" x14ac:dyDescent="0.2">
      <c r="B26" s="287" t="s">
        <v>77</v>
      </c>
      <c r="C26" s="287" t="s">
        <v>566</v>
      </c>
      <c r="D26" s="288" t="s">
        <v>610</v>
      </c>
      <c r="E26" s="289" t="s">
        <v>606</v>
      </c>
      <c r="F26" s="289"/>
      <c r="G26" s="289"/>
      <c r="H26" s="287"/>
    </row>
    <row r="27" spans="2:8" ht="45" x14ac:dyDescent="0.2">
      <c r="B27" s="287" t="s">
        <v>77</v>
      </c>
      <c r="C27" s="287" t="s">
        <v>566</v>
      </c>
      <c r="D27" s="288" t="s">
        <v>611</v>
      </c>
      <c r="E27" s="289" t="s">
        <v>597</v>
      </c>
      <c r="F27" s="289"/>
      <c r="G27" s="289"/>
      <c r="H27" s="287"/>
    </row>
    <row r="28" spans="2:8" ht="30" x14ac:dyDescent="0.2">
      <c r="B28" s="287" t="s">
        <v>77</v>
      </c>
      <c r="C28" s="287" t="s">
        <v>566</v>
      </c>
      <c r="D28" s="288" t="s">
        <v>612</v>
      </c>
      <c r="E28" s="289" t="s">
        <v>149</v>
      </c>
      <c r="F28" s="289"/>
      <c r="G28" s="289"/>
      <c r="H28" s="287" t="s">
        <v>594</v>
      </c>
    </row>
    <row r="29" spans="2:8" ht="45" x14ac:dyDescent="0.2">
      <c r="B29" s="287" t="s">
        <v>77</v>
      </c>
      <c r="C29" s="287" t="s">
        <v>566</v>
      </c>
      <c r="D29" s="288" t="s">
        <v>613</v>
      </c>
      <c r="E29" s="289" t="s">
        <v>597</v>
      </c>
      <c r="F29" s="289"/>
      <c r="G29" s="289"/>
      <c r="H29" s="287"/>
    </row>
    <row r="30" spans="2:8" ht="45" x14ac:dyDescent="0.2">
      <c r="B30" s="287" t="s">
        <v>77</v>
      </c>
      <c r="C30" s="287" t="s">
        <v>566</v>
      </c>
      <c r="D30" s="288" t="s">
        <v>614</v>
      </c>
      <c r="E30" s="289" t="s">
        <v>597</v>
      </c>
      <c r="F30" s="289"/>
      <c r="G30" s="289"/>
      <c r="H30" s="287"/>
    </row>
    <row r="31" spans="2:8" ht="45" x14ac:dyDescent="0.2">
      <c r="B31" s="287" t="s">
        <v>77</v>
      </c>
      <c r="C31" s="287" t="s">
        <v>566</v>
      </c>
      <c r="D31" s="288" t="s">
        <v>615</v>
      </c>
      <c r="E31" s="289" t="s">
        <v>597</v>
      </c>
      <c r="F31" s="289"/>
      <c r="G31" s="289"/>
      <c r="H31" s="287"/>
    </row>
    <row r="32" spans="2:8" ht="45" x14ac:dyDescent="0.2">
      <c r="B32" s="287" t="s">
        <v>77</v>
      </c>
      <c r="C32" s="287" t="s">
        <v>566</v>
      </c>
      <c r="D32" s="288" t="s">
        <v>616</v>
      </c>
      <c r="E32" s="289" t="s">
        <v>597</v>
      </c>
      <c r="F32" s="289"/>
      <c r="G32" s="289"/>
      <c r="H32" s="287"/>
    </row>
    <row r="33" spans="2:8" ht="45" x14ac:dyDescent="0.2">
      <c r="B33" s="287" t="s">
        <v>77</v>
      </c>
      <c r="C33" s="287" t="s">
        <v>566</v>
      </c>
      <c r="D33" s="288" t="s">
        <v>516</v>
      </c>
      <c r="E33" s="289" t="s">
        <v>597</v>
      </c>
      <c r="F33" s="289" t="s">
        <v>599</v>
      </c>
      <c r="G33" s="289" t="s">
        <v>617</v>
      </c>
      <c r="H33" s="287"/>
    </row>
    <row r="34" spans="2:8" ht="45" x14ac:dyDescent="0.2">
      <c r="B34" s="287" t="s">
        <v>77</v>
      </c>
      <c r="C34" s="287" t="s">
        <v>566</v>
      </c>
      <c r="D34" s="288" t="s">
        <v>618</v>
      </c>
      <c r="E34" s="289" t="s">
        <v>597</v>
      </c>
      <c r="F34" s="289"/>
      <c r="G34" s="289"/>
      <c r="H34" s="287"/>
    </row>
    <row r="35" spans="2:8" ht="60" x14ac:dyDescent="0.2">
      <c r="B35" s="287" t="s">
        <v>77</v>
      </c>
      <c r="C35" s="287" t="s">
        <v>566</v>
      </c>
      <c r="D35" s="288" t="s">
        <v>619</v>
      </c>
      <c r="E35" s="289" t="s">
        <v>620</v>
      </c>
      <c r="F35" s="289"/>
      <c r="G35" s="289"/>
      <c r="H35" s="287"/>
    </row>
    <row r="36" spans="2:8" ht="45" x14ac:dyDescent="0.2">
      <c r="B36" s="287" t="s">
        <v>77</v>
      </c>
      <c r="C36" s="287" t="s">
        <v>566</v>
      </c>
      <c r="D36" s="288" t="s">
        <v>621</v>
      </c>
      <c r="E36" s="289" t="s">
        <v>597</v>
      </c>
      <c r="F36" s="289"/>
      <c r="G36" s="289"/>
      <c r="H36" s="287"/>
    </row>
    <row r="37" spans="2:8" ht="45" x14ac:dyDescent="0.2">
      <c r="B37" s="287" t="s">
        <v>77</v>
      </c>
      <c r="C37" s="287" t="s">
        <v>566</v>
      </c>
      <c r="D37" s="288" t="s">
        <v>622</v>
      </c>
      <c r="E37" s="289" t="s">
        <v>597</v>
      </c>
      <c r="F37" s="289"/>
      <c r="G37" s="289"/>
      <c r="H37" s="287"/>
    </row>
    <row r="38" spans="2:8" ht="30" x14ac:dyDescent="0.2">
      <c r="B38" s="287" t="s">
        <v>77</v>
      </c>
      <c r="C38" s="287" t="s">
        <v>566</v>
      </c>
      <c r="D38" s="288" t="s">
        <v>623</v>
      </c>
      <c r="E38" s="289" t="s">
        <v>617</v>
      </c>
      <c r="F38" s="289"/>
      <c r="G38" s="289"/>
      <c r="H38" s="287"/>
    </row>
    <row r="39" spans="2:8" ht="30" x14ac:dyDescent="0.2">
      <c r="B39" s="287" t="s">
        <v>77</v>
      </c>
      <c r="C39" s="287" t="s">
        <v>566</v>
      </c>
      <c r="D39" s="288" t="s">
        <v>624</v>
      </c>
      <c r="E39" s="289" t="s">
        <v>617</v>
      </c>
      <c r="F39" s="289"/>
      <c r="G39" s="289"/>
      <c r="H39" s="287"/>
    </row>
    <row r="40" spans="2:8" ht="60" x14ac:dyDescent="0.2">
      <c r="B40" s="287" t="s">
        <v>568</v>
      </c>
      <c r="C40" s="287" t="s">
        <v>569</v>
      </c>
      <c r="D40" s="288" t="s">
        <v>625</v>
      </c>
      <c r="E40" s="289" t="s">
        <v>620</v>
      </c>
      <c r="F40" s="289" t="s">
        <v>626</v>
      </c>
      <c r="G40" s="289"/>
      <c r="H40" s="287"/>
    </row>
    <row r="41" spans="2:8" x14ac:dyDescent="0.2">
      <c r="B41" s="287" t="s">
        <v>466</v>
      </c>
      <c r="C41" s="287" t="s">
        <v>563</v>
      </c>
      <c r="D41" s="288" t="s">
        <v>627</v>
      </c>
      <c r="E41" s="289" t="s">
        <v>149</v>
      </c>
      <c r="F41" s="289"/>
      <c r="G41" s="289"/>
      <c r="H41" s="287" t="s">
        <v>594</v>
      </c>
    </row>
    <row r="42" spans="2:8" ht="30" x14ac:dyDescent="0.2">
      <c r="B42" s="287" t="s">
        <v>60</v>
      </c>
      <c r="C42" s="287" t="s">
        <v>557</v>
      </c>
      <c r="D42" s="288" t="s">
        <v>628</v>
      </c>
      <c r="E42" s="289" t="s">
        <v>602</v>
      </c>
      <c r="F42" s="289"/>
      <c r="G42" s="289"/>
      <c r="H42" s="287"/>
    </row>
    <row r="43" spans="2:8" ht="60" x14ac:dyDescent="0.2">
      <c r="B43" s="287" t="s">
        <v>60</v>
      </c>
      <c r="C43" s="287" t="s">
        <v>557</v>
      </c>
      <c r="D43" s="288" t="s">
        <v>629</v>
      </c>
      <c r="E43" s="289" t="s">
        <v>620</v>
      </c>
      <c r="F43" s="289" t="s">
        <v>597</v>
      </c>
      <c r="G43" s="289"/>
      <c r="H43" s="287"/>
    </row>
    <row r="44" spans="2:8" x14ac:dyDescent="0.2">
      <c r="B44" s="287" t="s">
        <v>60</v>
      </c>
      <c r="C44" s="287" t="s">
        <v>557</v>
      </c>
      <c r="D44" s="288" t="s">
        <v>630</v>
      </c>
      <c r="E44" s="289" t="s">
        <v>149</v>
      </c>
      <c r="F44" s="289"/>
      <c r="G44" s="289"/>
      <c r="H44" s="287" t="s">
        <v>631</v>
      </c>
    </row>
    <row r="45" spans="2:8" ht="45" x14ac:dyDescent="0.2">
      <c r="B45" s="287" t="s">
        <v>50</v>
      </c>
      <c r="C45" s="287" t="s">
        <v>556</v>
      </c>
      <c r="D45" s="288" t="s">
        <v>632</v>
      </c>
      <c r="E45" s="289" t="s">
        <v>597</v>
      </c>
      <c r="F45" s="289"/>
      <c r="G45" s="289"/>
      <c r="H45" s="287"/>
    </row>
    <row r="46" spans="2:8" ht="45" x14ac:dyDescent="0.2">
      <c r="B46" s="287" t="s">
        <v>50</v>
      </c>
      <c r="C46" s="287" t="s">
        <v>556</v>
      </c>
      <c r="D46" s="288" t="s">
        <v>633</v>
      </c>
      <c r="E46" s="289" t="s">
        <v>597</v>
      </c>
      <c r="F46" s="289"/>
      <c r="G46" s="289"/>
      <c r="H46" s="287"/>
    </row>
    <row r="47" spans="2:8" ht="30" x14ac:dyDescent="0.2">
      <c r="B47" s="287" t="s">
        <v>50</v>
      </c>
      <c r="C47" s="287" t="s">
        <v>556</v>
      </c>
      <c r="D47" s="288" t="s">
        <v>634</v>
      </c>
      <c r="E47" s="289" t="s">
        <v>602</v>
      </c>
      <c r="F47" s="289"/>
      <c r="G47" s="289"/>
      <c r="H47" s="287"/>
    </row>
    <row r="48" spans="2:8" ht="45" x14ac:dyDescent="0.2">
      <c r="B48" s="287" t="s">
        <v>570</v>
      </c>
      <c r="C48" s="287" t="s">
        <v>571</v>
      </c>
      <c r="D48" s="288" t="s">
        <v>635</v>
      </c>
      <c r="E48" s="289" t="s">
        <v>599</v>
      </c>
      <c r="F48" s="289"/>
      <c r="G48" s="289"/>
      <c r="H48" s="287"/>
    </row>
    <row r="49" spans="2:8" ht="45" x14ac:dyDescent="0.2">
      <c r="B49" s="287" t="s">
        <v>570</v>
      </c>
      <c r="C49" s="287" t="s">
        <v>571</v>
      </c>
      <c r="D49" s="288" t="s">
        <v>636</v>
      </c>
      <c r="E49" s="289" t="s">
        <v>597</v>
      </c>
      <c r="F49" s="289"/>
      <c r="G49" s="289"/>
      <c r="H49" s="287"/>
    </row>
    <row r="50" spans="2:8" ht="45" x14ac:dyDescent="0.2">
      <c r="B50" s="287" t="s">
        <v>570</v>
      </c>
      <c r="C50" s="287" t="s">
        <v>571</v>
      </c>
      <c r="D50" s="288" t="s">
        <v>637</v>
      </c>
      <c r="E50" s="289" t="s">
        <v>597</v>
      </c>
      <c r="F50" s="289"/>
      <c r="G50" s="289"/>
      <c r="H50" s="287"/>
    </row>
    <row r="51" spans="2:8" ht="45" x14ac:dyDescent="0.2">
      <c r="B51" s="287" t="s">
        <v>570</v>
      </c>
      <c r="C51" s="287" t="s">
        <v>571</v>
      </c>
      <c r="D51" s="288" t="s">
        <v>638</v>
      </c>
      <c r="E51" s="289" t="s">
        <v>597</v>
      </c>
      <c r="F51" s="289"/>
      <c r="G51" s="289"/>
      <c r="H51" s="287"/>
    </row>
    <row r="52" spans="2:8" ht="45" x14ac:dyDescent="0.2">
      <c r="B52" s="287" t="s">
        <v>570</v>
      </c>
      <c r="C52" s="287" t="s">
        <v>571</v>
      </c>
      <c r="D52" s="288" t="s">
        <v>639</v>
      </c>
      <c r="E52" s="289" t="s">
        <v>599</v>
      </c>
      <c r="F52" s="289"/>
      <c r="G52" s="289"/>
      <c r="H52" s="287"/>
    </row>
    <row r="53" spans="2:8" ht="45" x14ac:dyDescent="0.2">
      <c r="B53" s="287" t="s">
        <v>570</v>
      </c>
      <c r="C53" s="287" t="s">
        <v>571</v>
      </c>
      <c r="D53" s="288" t="s">
        <v>640</v>
      </c>
      <c r="E53" s="289" t="s">
        <v>597</v>
      </c>
      <c r="F53" s="289"/>
      <c r="G53" s="289"/>
      <c r="H53" s="287"/>
    </row>
    <row r="54" spans="2:8" ht="45" x14ac:dyDescent="0.2">
      <c r="B54" s="287" t="s">
        <v>570</v>
      </c>
      <c r="C54" s="287" t="s">
        <v>571</v>
      </c>
      <c r="D54" s="288" t="s">
        <v>641</v>
      </c>
      <c r="E54" s="289" t="s">
        <v>597</v>
      </c>
      <c r="F54" s="289"/>
      <c r="G54" s="289"/>
      <c r="H54" s="287"/>
    </row>
    <row r="55" spans="2:8" ht="45" x14ac:dyDescent="0.2">
      <c r="B55" s="287" t="s">
        <v>570</v>
      </c>
      <c r="C55" s="287" t="s">
        <v>571</v>
      </c>
      <c r="D55" s="288" t="s">
        <v>642</v>
      </c>
      <c r="E55" s="289" t="s">
        <v>597</v>
      </c>
      <c r="F55" s="289"/>
      <c r="G55" s="289"/>
      <c r="H55" s="287"/>
    </row>
    <row r="56" spans="2:8" ht="45" x14ac:dyDescent="0.2">
      <c r="B56" s="287" t="s">
        <v>584</v>
      </c>
      <c r="C56" s="287" t="s">
        <v>585</v>
      </c>
      <c r="D56" s="288" t="s">
        <v>643</v>
      </c>
      <c r="E56" s="289" t="s">
        <v>597</v>
      </c>
      <c r="F56" s="289"/>
      <c r="G56" s="289"/>
      <c r="H56" s="287"/>
    </row>
    <row r="57" spans="2:8" ht="45" x14ac:dyDescent="0.2">
      <c r="B57" s="287" t="s">
        <v>584</v>
      </c>
      <c r="C57" s="287" t="s">
        <v>585</v>
      </c>
      <c r="D57" s="288" t="s">
        <v>644</v>
      </c>
      <c r="E57" s="289" t="s">
        <v>597</v>
      </c>
      <c r="F57" s="289"/>
      <c r="G57" s="289"/>
      <c r="H57" s="287"/>
    </row>
    <row r="58" spans="2:8" ht="45" x14ac:dyDescent="0.2">
      <c r="B58" s="287" t="s">
        <v>584</v>
      </c>
      <c r="C58" s="287" t="s">
        <v>585</v>
      </c>
      <c r="D58" s="288" t="s">
        <v>645</v>
      </c>
      <c r="E58" s="289" t="s">
        <v>597</v>
      </c>
      <c r="F58" s="289"/>
      <c r="G58" s="289"/>
      <c r="H58" s="287"/>
    </row>
    <row r="59" spans="2:8" ht="45" x14ac:dyDescent="0.2">
      <c r="B59" s="287" t="s">
        <v>584</v>
      </c>
      <c r="C59" s="287" t="s">
        <v>585</v>
      </c>
      <c r="D59" s="288" t="s">
        <v>646</v>
      </c>
      <c r="E59" s="289" t="s">
        <v>597</v>
      </c>
      <c r="F59" s="289"/>
      <c r="G59" s="289"/>
      <c r="H59" s="287"/>
    </row>
    <row r="60" spans="2:8" ht="45" x14ac:dyDescent="0.2">
      <c r="B60" s="287" t="s">
        <v>584</v>
      </c>
      <c r="C60" s="287" t="s">
        <v>585</v>
      </c>
      <c r="D60" s="288" t="s">
        <v>647</v>
      </c>
      <c r="E60" s="289" t="s">
        <v>597</v>
      </c>
      <c r="F60" s="289"/>
      <c r="G60" s="289"/>
      <c r="H60" s="287"/>
    </row>
    <row r="61" spans="2:8" ht="45" x14ac:dyDescent="0.2">
      <c r="B61" s="287" t="s">
        <v>584</v>
      </c>
      <c r="C61" s="287" t="s">
        <v>585</v>
      </c>
      <c r="D61" s="288" t="s">
        <v>648</v>
      </c>
      <c r="E61" s="289" t="s">
        <v>597</v>
      </c>
      <c r="F61" s="289"/>
      <c r="G61" s="289"/>
      <c r="H61" s="287"/>
    </row>
    <row r="62" spans="2:8" ht="45" x14ac:dyDescent="0.2">
      <c r="B62" s="287" t="s">
        <v>584</v>
      </c>
      <c r="C62" s="287" t="s">
        <v>585</v>
      </c>
      <c r="D62" s="288" t="s">
        <v>649</v>
      </c>
      <c r="E62" s="289" t="s">
        <v>597</v>
      </c>
      <c r="F62" s="289"/>
      <c r="G62" s="289"/>
      <c r="H62" s="287"/>
    </row>
    <row r="63" spans="2:8" ht="45" x14ac:dyDescent="0.2">
      <c r="B63" s="287" t="s">
        <v>584</v>
      </c>
      <c r="C63" s="287" t="s">
        <v>585</v>
      </c>
      <c r="D63" s="288" t="s">
        <v>650</v>
      </c>
      <c r="E63" s="289" t="s">
        <v>597</v>
      </c>
      <c r="F63" s="289"/>
      <c r="G63" s="289"/>
      <c r="H63" s="287"/>
    </row>
    <row r="64" spans="2:8" x14ac:dyDescent="0.2">
      <c r="B64" s="287" t="s">
        <v>564</v>
      </c>
      <c r="C64" s="287" t="s">
        <v>565</v>
      </c>
      <c r="D64" s="288" t="s">
        <v>651</v>
      </c>
      <c r="E64" s="289" t="s">
        <v>149</v>
      </c>
      <c r="F64" s="289"/>
      <c r="G64" s="289"/>
      <c r="H64" s="287" t="s">
        <v>594</v>
      </c>
    </row>
    <row r="65" spans="2:8" ht="30" x14ac:dyDescent="0.2">
      <c r="B65" s="287" t="s">
        <v>586</v>
      </c>
      <c r="C65" s="287" t="s">
        <v>587</v>
      </c>
      <c r="D65" s="288" t="s">
        <v>652</v>
      </c>
      <c r="E65" s="289" t="s">
        <v>606</v>
      </c>
      <c r="F65" s="289"/>
      <c r="G65" s="289"/>
      <c r="H65" s="287"/>
    </row>
    <row r="66" spans="2:8" x14ac:dyDescent="0.2">
      <c r="B66" s="287" t="s">
        <v>44</v>
      </c>
      <c r="C66" s="287" t="s">
        <v>552</v>
      </c>
      <c r="D66" s="288" t="s">
        <v>653</v>
      </c>
      <c r="E66" s="289" t="s">
        <v>606</v>
      </c>
      <c r="F66" s="289"/>
      <c r="G66" s="289"/>
      <c r="H66" s="287"/>
    </row>
    <row r="67" spans="2:8" ht="30" x14ac:dyDescent="0.2">
      <c r="B67" s="287" t="s">
        <v>44</v>
      </c>
      <c r="C67" s="287" t="s">
        <v>552</v>
      </c>
      <c r="D67" s="288" t="s">
        <v>654</v>
      </c>
      <c r="E67" s="289" t="s">
        <v>602</v>
      </c>
      <c r="F67" s="289"/>
      <c r="G67" s="289"/>
      <c r="H67" s="287"/>
    </row>
    <row r="68" spans="2:8" ht="45" x14ac:dyDescent="0.2">
      <c r="B68" s="287" t="s">
        <v>580</v>
      </c>
      <c r="C68" s="287" t="s">
        <v>581</v>
      </c>
      <c r="D68" s="288" t="s">
        <v>655</v>
      </c>
      <c r="E68" s="289" t="s">
        <v>597</v>
      </c>
      <c r="F68" s="289"/>
      <c r="G68" s="289"/>
      <c r="H68" s="287"/>
    </row>
    <row r="69" spans="2:8" ht="45" x14ac:dyDescent="0.2">
      <c r="B69" s="287" t="s">
        <v>580</v>
      </c>
      <c r="C69" s="287" t="s">
        <v>581</v>
      </c>
      <c r="D69" s="288" t="s">
        <v>656</v>
      </c>
      <c r="E69" s="289" t="s">
        <v>597</v>
      </c>
      <c r="F69" s="289"/>
      <c r="G69" s="289"/>
      <c r="H69" s="287"/>
    </row>
    <row r="70" spans="2:8" ht="45" x14ac:dyDescent="0.2">
      <c r="B70" s="287" t="s">
        <v>580</v>
      </c>
      <c r="C70" s="287" t="s">
        <v>581</v>
      </c>
      <c r="D70" s="288" t="s">
        <v>657</v>
      </c>
      <c r="E70" s="289" t="s">
        <v>597</v>
      </c>
      <c r="F70" s="289"/>
      <c r="G70" s="289"/>
      <c r="H70" s="287"/>
    </row>
    <row r="71" spans="2:8" ht="45" x14ac:dyDescent="0.2">
      <c r="B71" s="287" t="s">
        <v>580</v>
      </c>
      <c r="C71" s="287" t="s">
        <v>581</v>
      </c>
      <c r="D71" s="288" t="s">
        <v>658</v>
      </c>
      <c r="E71" s="289" t="s">
        <v>597</v>
      </c>
      <c r="F71" s="289"/>
      <c r="G71" s="289"/>
      <c r="H71" s="287"/>
    </row>
    <row r="72" spans="2:8" ht="45" x14ac:dyDescent="0.2">
      <c r="B72" s="287" t="s">
        <v>580</v>
      </c>
      <c r="C72" s="287" t="s">
        <v>581</v>
      </c>
      <c r="D72" s="288" t="s">
        <v>659</v>
      </c>
      <c r="E72" s="289" t="s">
        <v>597</v>
      </c>
      <c r="F72" s="289"/>
      <c r="G72" s="289"/>
      <c r="H72" s="287"/>
    </row>
    <row r="73" spans="2:8" x14ac:dyDescent="0.2">
      <c r="B73" s="287" t="s">
        <v>64</v>
      </c>
      <c r="C73" s="287" t="s">
        <v>550</v>
      </c>
      <c r="D73" s="288" t="s">
        <v>660</v>
      </c>
      <c r="E73" s="289" t="s">
        <v>149</v>
      </c>
      <c r="F73" s="289"/>
      <c r="G73" s="289"/>
      <c r="H73" s="287" t="s">
        <v>594</v>
      </c>
    </row>
    <row r="74" spans="2:8" ht="45" x14ac:dyDescent="0.2">
      <c r="B74" s="287" t="s">
        <v>64</v>
      </c>
      <c r="C74" s="287" t="s">
        <v>550</v>
      </c>
      <c r="D74" s="288" t="s">
        <v>661</v>
      </c>
      <c r="E74" s="289" t="s">
        <v>599</v>
      </c>
      <c r="F74" s="289"/>
      <c r="G74" s="289"/>
      <c r="H74" s="287"/>
    </row>
    <row r="75" spans="2:8" ht="30" x14ac:dyDescent="0.2">
      <c r="B75" s="287" t="s">
        <v>64</v>
      </c>
      <c r="C75" s="287" t="s">
        <v>550</v>
      </c>
      <c r="D75" s="288" t="s">
        <v>662</v>
      </c>
      <c r="E75" s="289" t="s">
        <v>602</v>
      </c>
      <c r="F75" s="289"/>
      <c r="G75" s="289"/>
      <c r="H75" s="287"/>
    </row>
    <row r="76" spans="2:8" x14ac:dyDescent="0.2">
      <c r="B76" s="287" t="s">
        <v>64</v>
      </c>
      <c r="C76" s="287" t="s">
        <v>550</v>
      </c>
      <c r="D76" s="288" t="s">
        <v>663</v>
      </c>
      <c r="E76" s="289" t="s">
        <v>606</v>
      </c>
      <c r="F76" s="289"/>
      <c r="G76" s="289"/>
      <c r="H76" s="287"/>
    </row>
    <row r="77" spans="2:8" ht="30" x14ac:dyDescent="0.2">
      <c r="B77" s="287" t="s">
        <v>64</v>
      </c>
      <c r="C77" s="287" t="s">
        <v>550</v>
      </c>
      <c r="D77" s="288" t="s">
        <v>664</v>
      </c>
      <c r="E77" s="289" t="s">
        <v>149</v>
      </c>
      <c r="F77" s="289"/>
      <c r="G77" s="289"/>
      <c r="H77" s="287" t="s">
        <v>665</v>
      </c>
    </row>
    <row r="78" spans="2:8" ht="45" x14ac:dyDescent="0.2">
      <c r="B78" s="287" t="s">
        <v>64</v>
      </c>
      <c r="C78" s="287" t="s">
        <v>550</v>
      </c>
      <c r="D78" s="288" t="s">
        <v>666</v>
      </c>
      <c r="E78" s="289" t="s">
        <v>599</v>
      </c>
      <c r="F78" s="289"/>
      <c r="G78" s="289"/>
      <c r="H78" s="287"/>
    </row>
    <row r="79" spans="2:8" x14ac:dyDescent="0.2">
      <c r="B79" s="287" t="s">
        <v>64</v>
      </c>
      <c r="C79" s="287" t="s">
        <v>550</v>
      </c>
      <c r="D79" s="288" t="s">
        <v>667</v>
      </c>
      <c r="E79" s="289" t="s">
        <v>149</v>
      </c>
      <c r="F79" s="289"/>
      <c r="G79" s="289"/>
      <c r="H79" s="287" t="s">
        <v>665</v>
      </c>
    </row>
    <row r="80" spans="2:8" ht="45" x14ac:dyDescent="0.2">
      <c r="B80" s="287" t="s">
        <v>64</v>
      </c>
      <c r="C80" s="287" t="s">
        <v>550</v>
      </c>
      <c r="D80" s="288" t="s">
        <v>668</v>
      </c>
      <c r="E80" s="289" t="s">
        <v>599</v>
      </c>
      <c r="F80" s="289"/>
      <c r="G80" s="289"/>
      <c r="H80" s="287"/>
    </row>
    <row r="81" spans="2:8" ht="45" x14ac:dyDescent="0.2">
      <c r="B81" s="287" t="s">
        <v>64</v>
      </c>
      <c r="C81" s="287" t="s">
        <v>550</v>
      </c>
      <c r="D81" s="288" t="s">
        <v>669</v>
      </c>
      <c r="E81" s="289" t="s">
        <v>599</v>
      </c>
      <c r="F81" s="289"/>
      <c r="G81" s="289"/>
      <c r="H81" s="287"/>
    </row>
    <row r="82" spans="2:8" x14ac:dyDescent="0.2">
      <c r="B82" s="287" t="s">
        <v>64</v>
      </c>
      <c r="C82" s="287" t="s">
        <v>550</v>
      </c>
      <c r="D82" s="288" t="s">
        <v>670</v>
      </c>
      <c r="E82" s="289" t="s">
        <v>149</v>
      </c>
      <c r="F82" s="289"/>
      <c r="G82" s="289"/>
      <c r="H82" s="287" t="s">
        <v>631</v>
      </c>
    </row>
    <row r="83" spans="2:8" x14ac:dyDescent="0.2">
      <c r="B83" s="287" t="s">
        <v>73</v>
      </c>
      <c r="C83" s="287" t="s">
        <v>560</v>
      </c>
      <c r="D83" s="288" t="s">
        <v>671</v>
      </c>
      <c r="E83" s="289" t="s">
        <v>149</v>
      </c>
      <c r="F83" s="289"/>
      <c r="G83" s="289"/>
      <c r="H83" s="287" t="s">
        <v>594</v>
      </c>
    </row>
    <row r="84" spans="2:8" ht="45" x14ac:dyDescent="0.2">
      <c r="B84" s="287" t="s">
        <v>73</v>
      </c>
      <c r="C84" s="287" t="s">
        <v>560</v>
      </c>
      <c r="D84" s="288" t="s">
        <v>672</v>
      </c>
      <c r="E84" s="289" t="s">
        <v>599</v>
      </c>
      <c r="F84" s="289" t="s">
        <v>149</v>
      </c>
      <c r="G84" s="289"/>
      <c r="H84" s="287" t="s">
        <v>594</v>
      </c>
    </row>
    <row r="85" spans="2:8" x14ac:dyDescent="0.2">
      <c r="B85" s="287" t="s">
        <v>73</v>
      </c>
      <c r="C85" s="287" t="s">
        <v>560</v>
      </c>
      <c r="D85" s="288" t="s">
        <v>673</v>
      </c>
      <c r="E85" s="289" t="s">
        <v>149</v>
      </c>
      <c r="F85" s="289"/>
      <c r="G85" s="289"/>
      <c r="H85" s="287" t="s">
        <v>594</v>
      </c>
    </row>
    <row r="86" spans="2:8" ht="45" x14ac:dyDescent="0.2">
      <c r="B86" s="287" t="s">
        <v>73</v>
      </c>
      <c r="C86" s="287" t="s">
        <v>560</v>
      </c>
      <c r="D86" s="288" t="s">
        <v>674</v>
      </c>
      <c r="E86" s="289" t="s">
        <v>599</v>
      </c>
      <c r="F86" s="289" t="s">
        <v>149</v>
      </c>
      <c r="G86" s="289"/>
      <c r="H86" s="287" t="s">
        <v>665</v>
      </c>
    </row>
    <row r="87" spans="2:8" x14ac:dyDescent="0.2">
      <c r="B87" s="287" t="s">
        <v>582</v>
      </c>
      <c r="C87" s="287" t="s">
        <v>583</v>
      </c>
      <c r="D87" s="288" t="s">
        <v>675</v>
      </c>
      <c r="E87" s="289" t="s">
        <v>606</v>
      </c>
      <c r="F87" s="289"/>
      <c r="G87" s="289"/>
      <c r="H87" s="287"/>
    </row>
    <row r="88" spans="2:8" ht="45" x14ac:dyDescent="0.2">
      <c r="B88" s="287" t="s">
        <v>582</v>
      </c>
      <c r="C88" s="287" t="s">
        <v>583</v>
      </c>
      <c r="D88" s="288" t="s">
        <v>676</v>
      </c>
      <c r="E88" s="289" t="s">
        <v>597</v>
      </c>
      <c r="F88" s="289"/>
      <c r="G88" s="289"/>
      <c r="H88" s="287"/>
    </row>
    <row r="89" spans="2:8" ht="45" x14ac:dyDescent="0.2">
      <c r="B89" s="287" t="s">
        <v>582</v>
      </c>
      <c r="C89" s="287" t="s">
        <v>583</v>
      </c>
      <c r="D89" s="288" t="s">
        <v>677</v>
      </c>
      <c r="E89" s="289" t="s">
        <v>597</v>
      </c>
      <c r="F89" s="289"/>
      <c r="G89" s="289"/>
      <c r="H89" s="287"/>
    </row>
    <row r="90" spans="2:8" ht="30" x14ac:dyDescent="0.2">
      <c r="B90" s="287" t="s">
        <v>582</v>
      </c>
      <c r="C90" s="287" t="s">
        <v>583</v>
      </c>
      <c r="D90" s="288" t="s">
        <v>678</v>
      </c>
      <c r="E90" s="289" t="s">
        <v>606</v>
      </c>
      <c r="F90" s="289"/>
      <c r="G90" s="289"/>
      <c r="H90" s="287"/>
    </row>
    <row r="91" spans="2:8" ht="30" x14ac:dyDescent="0.2">
      <c r="B91" s="287" t="s">
        <v>456</v>
      </c>
      <c r="C91" s="287" t="s">
        <v>554</v>
      </c>
      <c r="D91" s="288" t="s">
        <v>679</v>
      </c>
      <c r="E91" s="289" t="s">
        <v>602</v>
      </c>
      <c r="F91" s="289"/>
      <c r="G91" s="289"/>
      <c r="H91" s="287"/>
    </row>
    <row r="92" spans="2:8" ht="45" x14ac:dyDescent="0.2">
      <c r="B92" s="287" t="s">
        <v>575</v>
      </c>
      <c r="C92" s="287" t="s">
        <v>576</v>
      </c>
      <c r="D92" s="288" t="s">
        <v>680</v>
      </c>
      <c r="E92" s="289" t="s">
        <v>597</v>
      </c>
      <c r="F92" s="289"/>
      <c r="G92" s="289"/>
      <c r="H92" s="287"/>
    </row>
    <row r="93" spans="2:8" ht="45" x14ac:dyDescent="0.2">
      <c r="B93" s="287" t="s">
        <v>575</v>
      </c>
      <c r="C93" s="287" t="s">
        <v>576</v>
      </c>
      <c r="D93" s="288" t="s">
        <v>681</v>
      </c>
      <c r="E93" s="289" t="s">
        <v>597</v>
      </c>
      <c r="F93" s="289"/>
      <c r="G93" s="289"/>
      <c r="H93" s="287"/>
    </row>
    <row r="94" spans="2:8" ht="45" x14ac:dyDescent="0.2">
      <c r="B94" s="287" t="s">
        <v>575</v>
      </c>
      <c r="C94" s="287" t="s">
        <v>576</v>
      </c>
      <c r="D94" s="288" t="s">
        <v>682</v>
      </c>
      <c r="E94" s="289" t="s">
        <v>597</v>
      </c>
      <c r="F94" s="289"/>
      <c r="G94" s="289"/>
      <c r="H94" s="287"/>
    </row>
    <row r="95" spans="2:8" ht="45" x14ac:dyDescent="0.2">
      <c r="B95" s="287" t="s">
        <v>575</v>
      </c>
      <c r="C95" s="287" t="s">
        <v>576</v>
      </c>
      <c r="D95" s="288" t="s">
        <v>683</v>
      </c>
      <c r="E95" s="289" t="s">
        <v>597</v>
      </c>
      <c r="F95" s="289"/>
      <c r="G95" s="289"/>
      <c r="H95" s="287"/>
    </row>
    <row r="96" spans="2:8" ht="45" x14ac:dyDescent="0.2">
      <c r="B96" s="287" t="s">
        <v>575</v>
      </c>
      <c r="C96" s="287" t="s">
        <v>576</v>
      </c>
      <c r="D96" s="288" t="s">
        <v>684</v>
      </c>
      <c r="E96" s="289" t="s">
        <v>597</v>
      </c>
      <c r="F96" s="289"/>
      <c r="G96" s="289"/>
      <c r="H96" s="287"/>
    </row>
    <row r="97" spans="2:8" ht="30" x14ac:dyDescent="0.2">
      <c r="B97" s="287" t="s">
        <v>575</v>
      </c>
      <c r="C97" s="287" t="s">
        <v>576</v>
      </c>
      <c r="D97" s="288" t="s">
        <v>685</v>
      </c>
      <c r="E97" s="289" t="s">
        <v>617</v>
      </c>
      <c r="F97" s="289"/>
      <c r="G97" s="289"/>
      <c r="H97" s="287"/>
    </row>
    <row r="98" spans="2:8" ht="45" x14ac:dyDescent="0.2">
      <c r="B98" s="287" t="s">
        <v>575</v>
      </c>
      <c r="C98" s="287" t="s">
        <v>576</v>
      </c>
      <c r="D98" s="288" t="s">
        <v>686</v>
      </c>
      <c r="E98" s="289" t="s">
        <v>597</v>
      </c>
      <c r="F98" s="289"/>
      <c r="G98" s="289"/>
      <c r="H98" s="287"/>
    </row>
    <row r="99" spans="2:8" ht="45" x14ac:dyDescent="0.2">
      <c r="B99" s="287" t="s">
        <v>575</v>
      </c>
      <c r="C99" s="287" t="s">
        <v>576</v>
      </c>
      <c r="D99" s="288" t="s">
        <v>687</v>
      </c>
      <c r="E99" s="289" t="s">
        <v>597</v>
      </c>
      <c r="F99" s="289"/>
      <c r="G99" s="289"/>
      <c r="H99" s="287"/>
    </row>
    <row r="100" spans="2:8" ht="45" x14ac:dyDescent="0.2">
      <c r="B100" s="287" t="s">
        <v>575</v>
      </c>
      <c r="C100" s="287" t="s">
        <v>576</v>
      </c>
      <c r="D100" s="288" t="s">
        <v>688</v>
      </c>
      <c r="E100" s="289" t="s">
        <v>597</v>
      </c>
      <c r="F100" s="289"/>
      <c r="G100" s="289"/>
      <c r="H100" s="287"/>
    </row>
    <row r="101" spans="2:8" ht="45" x14ac:dyDescent="0.2">
      <c r="B101" s="287" t="s">
        <v>575</v>
      </c>
      <c r="C101" s="287" t="s">
        <v>576</v>
      </c>
      <c r="D101" s="288" t="s">
        <v>689</v>
      </c>
      <c r="E101" s="289" t="s">
        <v>597</v>
      </c>
      <c r="F101" s="289"/>
      <c r="G101" s="289"/>
      <c r="H101" s="287"/>
    </row>
    <row r="102" spans="2:8" ht="45" x14ac:dyDescent="0.2">
      <c r="B102" s="287" t="s">
        <v>575</v>
      </c>
      <c r="C102" s="287" t="s">
        <v>576</v>
      </c>
      <c r="D102" s="288" t="s">
        <v>690</v>
      </c>
      <c r="E102" s="289" t="s">
        <v>597</v>
      </c>
      <c r="F102" s="289"/>
      <c r="G102" s="289"/>
      <c r="H102" s="287"/>
    </row>
    <row r="103" spans="2:8" x14ac:dyDescent="0.2">
      <c r="B103" s="287" t="s">
        <v>575</v>
      </c>
      <c r="C103" s="287" t="s">
        <v>576</v>
      </c>
      <c r="D103" s="288" t="s">
        <v>691</v>
      </c>
      <c r="E103" s="289" t="s">
        <v>606</v>
      </c>
      <c r="F103" s="289"/>
      <c r="G103" s="289"/>
      <c r="H103" s="287"/>
    </row>
    <row r="104" spans="2:8" ht="45" x14ac:dyDescent="0.2">
      <c r="B104" s="287" t="s">
        <v>575</v>
      </c>
      <c r="C104" s="287" t="s">
        <v>576</v>
      </c>
      <c r="D104" s="288" t="s">
        <v>692</v>
      </c>
      <c r="E104" s="289" t="s">
        <v>597</v>
      </c>
      <c r="F104" s="289"/>
      <c r="G104" s="289"/>
      <c r="H104" s="287"/>
    </row>
    <row r="105" spans="2:8" ht="45" x14ac:dyDescent="0.2">
      <c r="B105" s="287" t="s">
        <v>575</v>
      </c>
      <c r="C105" s="287" t="s">
        <v>576</v>
      </c>
      <c r="D105" s="288" t="s">
        <v>693</v>
      </c>
      <c r="E105" s="289" t="s">
        <v>597</v>
      </c>
      <c r="F105" s="289"/>
      <c r="G105" s="289"/>
      <c r="H105" s="287"/>
    </row>
    <row r="106" spans="2:8" ht="45" x14ac:dyDescent="0.2">
      <c r="B106" s="287" t="s">
        <v>573</v>
      </c>
      <c r="C106" s="287" t="s">
        <v>574</v>
      </c>
      <c r="D106" s="288" t="s">
        <v>694</v>
      </c>
      <c r="E106" s="289" t="s">
        <v>599</v>
      </c>
      <c r="F106" s="289" t="s">
        <v>626</v>
      </c>
      <c r="G106" s="289"/>
      <c r="H106" s="287"/>
    </row>
    <row r="107" spans="2:8" ht="45" x14ac:dyDescent="0.2">
      <c r="B107" s="287" t="s">
        <v>573</v>
      </c>
      <c r="C107" s="287" t="s">
        <v>574</v>
      </c>
      <c r="D107" s="288" t="s">
        <v>695</v>
      </c>
      <c r="E107" s="289" t="s">
        <v>599</v>
      </c>
      <c r="F107" s="289"/>
      <c r="G107" s="289"/>
      <c r="H107" s="287"/>
    </row>
    <row r="108" spans="2:8" ht="45" x14ac:dyDescent="0.2">
      <c r="B108" s="287" t="s">
        <v>573</v>
      </c>
      <c r="C108" s="287" t="s">
        <v>574</v>
      </c>
      <c r="D108" s="288" t="s">
        <v>696</v>
      </c>
      <c r="E108" s="289" t="s">
        <v>599</v>
      </c>
      <c r="F108" s="289"/>
      <c r="G108" s="289"/>
      <c r="H108" s="287"/>
    </row>
    <row r="109" spans="2:8" ht="45" x14ac:dyDescent="0.2">
      <c r="B109" s="287" t="s">
        <v>573</v>
      </c>
      <c r="C109" s="287" t="s">
        <v>574</v>
      </c>
      <c r="D109" s="288" t="s">
        <v>697</v>
      </c>
      <c r="E109" s="289" t="s">
        <v>599</v>
      </c>
      <c r="F109" s="289"/>
      <c r="G109" s="289"/>
      <c r="H109" s="287"/>
    </row>
    <row r="110" spans="2:8" x14ac:dyDescent="0.2">
      <c r="B110" s="287" t="s">
        <v>36</v>
      </c>
      <c r="C110" s="287" t="s">
        <v>548</v>
      </c>
      <c r="D110" s="288" t="s">
        <v>698</v>
      </c>
      <c r="E110" s="289" t="s">
        <v>149</v>
      </c>
      <c r="F110" s="289"/>
      <c r="G110" s="289"/>
      <c r="H110" s="287" t="s">
        <v>594</v>
      </c>
    </row>
    <row r="111" spans="2:8" x14ac:dyDescent="0.2">
      <c r="B111" s="287" t="s">
        <v>36</v>
      </c>
      <c r="C111" s="287" t="s">
        <v>548</v>
      </c>
      <c r="D111" s="288" t="s">
        <v>699</v>
      </c>
      <c r="E111" s="289" t="s">
        <v>149</v>
      </c>
      <c r="F111" s="289"/>
      <c r="G111" s="289"/>
      <c r="H111" s="287" t="s">
        <v>594</v>
      </c>
    </row>
    <row r="112" spans="2:8" ht="45" x14ac:dyDescent="0.2">
      <c r="B112" s="287" t="s">
        <v>36</v>
      </c>
      <c r="C112" s="287" t="s">
        <v>548</v>
      </c>
      <c r="D112" s="288" t="s">
        <v>700</v>
      </c>
      <c r="E112" s="289" t="s">
        <v>599</v>
      </c>
      <c r="F112" s="289"/>
      <c r="G112" s="289"/>
      <c r="H112" s="287"/>
    </row>
    <row r="113" spans="2:8" ht="30" x14ac:dyDescent="0.2">
      <c r="B113" s="287" t="s">
        <v>36</v>
      </c>
      <c r="C113" s="287" t="s">
        <v>548</v>
      </c>
      <c r="D113" s="288" t="s">
        <v>701</v>
      </c>
      <c r="E113" s="289" t="s">
        <v>149</v>
      </c>
      <c r="F113" s="289"/>
      <c r="G113" s="289"/>
      <c r="H113" s="287" t="s">
        <v>594</v>
      </c>
    </row>
    <row r="114" spans="2:8" x14ac:dyDescent="0.2">
      <c r="B114" s="287" t="s">
        <v>36</v>
      </c>
      <c r="C114" s="287" t="s">
        <v>548</v>
      </c>
      <c r="D114" s="288" t="s">
        <v>702</v>
      </c>
      <c r="E114" s="289" t="s">
        <v>149</v>
      </c>
      <c r="F114" s="289"/>
      <c r="G114" s="289"/>
      <c r="H114" s="287" t="s">
        <v>594</v>
      </c>
    </row>
    <row r="115" spans="2:8" ht="30" x14ac:dyDescent="0.2">
      <c r="B115" s="287" t="s">
        <v>36</v>
      </c>
      <c r="C115" s="287" t="s">
        <v>548</v>
      </c>
      <c r="D115" s="288" t="s">
        <v>703</v>
      </c>
      <c r="E115" s="289" t="s">
        <v>704</v>
      </c>
      <c r="F115" s="289"/>
      <c r="G115" s="289"/>
      <c r="H115" s="287"/>
    </row>
    <row r="116" spans="2:8" ht="45" x14ac:dyDescent="0.2">
      <c r="B116" s="287" t="s">
        <v>36</v>
      </c>
      <c r="C116" s="287" t="s">
        <v>548</v>
      </c>
      <c r="D116" s="288" t="s">
        <v>705</v>
      </c>
      <c r="E116" s="289" t="s">
        <v>599</v>
      </c>
      <c r="F116" s="289"/>
      <c r="G116" s="289"/>
      <c r="H116" s="287"/>
    </row>
    <row r="117" spans="2:8" ht="30" x14ac:dyDescent="0.2">
      <c r="B117" s="287" t="s">
        <v>36</v>
      </c>
      <c r="C117" s="287" t="s">
        <v>548</v>
      </c>
      <c r="D117" s="288" t="s">
        <v>706</v>
      </c>
      <c r="E117" s="289" t="s">
        <v>602</v>
      </c>
      <c r="F117" s="289"/>
      <c r="G117" s="289"/>
      <c r="H117" s="287"/>
    </row>
    <row r="118" spans="2:8" ht="30" x14ac:dyDescent="0.2">
      <c r="B118" s="287" t="s">
        <v>36</v>
      </c>
      <c r="C118" s="287" t="s">
        <v>548</v>
      </c>
      <c r="D118" s="288" t="s">
        <v>707</v>
      </c>
      <c r="E118" s="289" t="s">
        <v>704</v>
      </c>
      <c r="F118" s="289"/>
      <c r="G118" s="289"/>
      <c r="H118" s="287"/>
    </row>
    <row r="119" spans="2:8" ht="30" x14ac:dyDescent="0.2">
      <c r="B119" s="287" t="s">
        <v>36</v>
      </c>
      <c r="C119" s="287" t="s">
        <v>548</v>
      </c>
      <c r="D119" s="288" t="s">
        <v>708</v>
      </c>
      <c r="E119" s="289" t="s">
        <v>602</v>
      </c>
      <c r="F119" s="289"/>
      <c r="G119" s="289"/>
      <c r="H119" s="287"/>
    </row>
    <row r="120" spans="2:8" ht="45" x14ac:dyDescent="0.2">
      <c r="B120" s="287" t="s">
        <v>36</v>
      </c>
      <c r="C120" s="287" t="s">
        <v>548</v>
      </c>
      <c r="D120" s="288" t="s">
        <v>709</v>
      </c>
      <c r="E120" s="289" t="s">
        <v>599</v>
      </c>
      <c r="F120" s="289"/>
      <c r="G120" s="289"/>
      <c r="H120" s="287"/>
    </row>
    <row r="121" spans="2:8" x14ac:dyDescent="0.2">
      <c r="B121" s="287" t="s">
        <v>36</v>
      </c>
      <c r="C121" s="287" t="s">
        <v>548</v>
      </c>
      <c r="D121" s="288" t="s">
        <v>710</v>
      </c>
      <c r="E121" s="289" t="s">
        <v>149</v>
      </c>
      <c r="F121" s="289"/>
      <c r="G121" s="289"/>
      <c r="H121" s="287" t="s">
        <v>594</v>
      </c>
    </row>
    <row r="122" spans="2:8" ht="30" x14ac:dyDescent="0.2">
      <c r="B122" s="287" t="s">
        <v>36</v>
      </c>
      <c r="C122" s="287" t="s">
        <v>548</v>
      </c>
      <c r="D122" s="288" t="s">
        <v>711</v>
      </c>
      <c r="E122" s="289" t="s">
        <v>606</v>
      </c>
      <c r="F122" s="289"/>
      <c r="G122" s="289"/>
      <c r="H122" s="287"/>
    </row>
    <row r="123" spans="2:8" ht="30" x14ac:dyDescent="0.2">
      <c r="B123" s="287" t="s">
        <v>36</v>
      </c>
      <c r="C123" s="287" t="s">
        <v>548</v>
      </c>
      <c r="D123" s="288" t="s">
        <v>712</v>
      </c>
      <c r="E123" s="289" t="s">
        <v>704</v>
      </c>
      <c r="F123" s="289"/>
      <c r="G123" s="289"/>
      <c r="H123" s="287"/>
    </row>
    <row r="124" spans="2:8" ht="45" x14ac:dyDescent="0.2">
      <c r="B124" s="287" t="s">
        <v>36</v>
      </c>
      <c r="C124" s="287" t="s">
        <v>548</v>
      </c>
      <c r="D124" s="288" t="s">
        <v>713</v>
      </c>
      <c r="E124" s="289" t="s">
        <v>599</v>
      </c>
      <c r="F124" s="289"/>
      <c r="G124" s="289"/>
      <c r="H124" s="287"/>
    </row>
    <row r="125" spans="2:8" ht="45" x14ac:dyDescent="0.2">
      <c r="B125" s="287" t="s">
        <v>36</v>
      </c>
      <c r="C125" s="287" t="s">
        <v>548</v>
      </c>
      <c r="D125" s="288" t="s">
        <v>714</v>
      </c>
      <c r="E125" s="289" t="s">
        <v>599</v>
      </c>
      <c r="F125" s="289"/>
      <c r="G125" s="289"/>
      <c r="H125" s="287"/>
    </row>
    <row r="126" spans="2:8" x14ac:dyDescent="0.2">
      <c r="B126" s="287" t="s">
        <v>36</v>
      </c>
      <c r="C126" s="287" t="s">
        <v>548</v>
      </c>
      <c r="D126" s="288" t="s">
        <v>715</v>
      </c>
      <c r="E126" s="289" t="s">
        <v>149</v>
      </c>
      <c r="F126" s="289"/>
      <c r="G126" s="289"/>
      <c r="H126" s="287" t="s">
        <v>631</v>
      </c>
    </row>
    <row r="127" spans="2:8" x14ac:dyDescent="0.2">
      <c r="B127" s="287" t="s">
        <v>36</v>
      </c>
      <c r="C127" s="287" t="s">
        <v>548</v>
      </c>
      <c r="D127" s="288" t="s">
        <v>716</v>
      </c>
      <c r="E127" s="289" t="s">
        <v>149</v>
      </c>
      <c r="F127" s="289"/>
      <c r="G127" s="289"/>
      <c r="H127" s="287" t="s">
        <v>594</v>
      </c>
    </row>
  </sheetData>
  <pageMargins left="0.7" right="0.7" top="0.75" bottom="0.75" header="0.3" footer="0.3"/>
  <pageSetup scale="37" fitToHeight="0" orientation="portrait" horizontalDpi="1200" verticalDpi="1200" r:id="rId1"/>
  <headerFooter>
    <oddHeader>&amp;C&amp;"Calibri"&amp;8&amp;K000000 C2 - INTERNAL&amp;1#_x000D_</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9342-485B-44DF-B903-7A86EE7AD9EB}">
  <dimension ref="B1:AF27"/>
  <sheetViews>
    <sheetView zoomScale="70" zoomScaleNormal="70" workbookViewId="0">
      <selection activeCell="Z15" sqref="Z15"/>
    </sheetView>
  </sheetViews>
  <sheetFormatPr defaultColWidth="8.85546875" defaultRowHeight="15" x14ac:dyDescent="0.2"/>
  <cols>
    <col min="1" max="1" width="8.85546875" style="207"/>
    <col min="2" max="2" width="5.28515625" style="207" customWidth="1"/>
    <col min="3" max="3" width="25.5703125" style="207" customWidth="1"/>
    <col min="4" max="16384" width="8.85546875" style="207"/>
  </cols>
  <sheetData>
    <row r="1" spans="2:32" s="51" customFormat="1" ht="12.75" x14ac:dyDescent="0.2">
      <c r="I1" s="210"/>
    </row>
    <row r="2" spans="2:32" s="51" customFormat="1" ht="12.75" x14ac:dyDescent="0.2">
      <c r="I2" s="210"/>
    </row>
    <row r="3" spans="2:32" s="51" customFormat="1" ht="12.75" x14ac:dyDescent="0.2">
      <c r="I3" s="210"/>
    </row>
    <row r="4" spans="2:32" s="51" customFormat="1" ht="12.75" x14ac:dyDescent="0.2">
      <c r="I4" s="210"/>
    </row>
    <row r="5" spans="2:32" s="51" customFormat="1" ht="12.75" x14ac:dyDescent="0.2">
      <c r="I5" s="210"/>
    </row>
    <row r="6" spans="2:32" s="51" customFormat="1" ht="12.75" x14ac:dyDescent="0.2">
      <c r="I6" s="210"/>
    </row>
    <row r="7" spans="2:32" s="51" customFormat="1" ht="12.75" x14ac:dyDescent="0.2">
      <c r="I7" s="210"/>
    </row>
    <row r="8" spans="2:32" s="51" customFormat="1" ht="12.75" x14ac:dyDescent="0.2">
      <c r="I8" s="210"/>
      <c r="J8" s="210"/>
      <c r="K8" s="210"/>
      <c r="L8" s="210"/>
      <c r="M8" s="210"/>
      <c r="N8" s="210"/>
      <c r="O8" s="210"/>
      <c r="P8" s="210"/>
      <c r="Q8" s="210"/>
      <c r="R8" s="210"/>
      <c r="S8" s="210"/>
      <c r="T8" s="210"/>
      <c r="U8" s="210"/>
      <c r="V8" s="210"/>
      <c r="W8" s="210"/>
      <c r="X8" s="210"/>
      <c r="Y8" s="210"/>
      <c r="Z8" s="210"/>
      <c r="AA8" s="210"/>
      <c r="AB8" s="210"/>
      <c r="AC8" s="210"/>
      <c r="AD8" s="210"/>
      <c r="AE8" s="210"/>
      <c r="AF8" s="210"/>
    </row>
    <row r="9" spans="2:32" s="51" customFormat="1" ht="15.75" x14ac:dyDescent="0.2">
      <c r="B9" s="211" t="s">
        <v>513</v>
      </c>
      <c r="C9" s="211"/>
      <c r="D9" s="211"/>
      <c r="E9" s="211"/>
      <c r="F9" s="211"/>
      <c r="G9" s="211"/>
      <c r="H9" s="211"/>
      <c r="I9" s="211"/>
      <c r="J9" s="211"/>
      <c r="K9" s="211"/>
      <c r="L9" s="211"/>
      <c r="M9" s="211"/>
      <c r="N9" s="211"/>
      <c r="O9" s="211"/>
      <c r="P9" s="211"/>
      <c r="Q9" s="211"/>
      <c r="R9" s="211"/>
      <c r="S9" s="211"/>
      <c r="T9" s="211"/>
      <c r="U9" s="211"/>
      <c r="V9" s="211"/>
      <c r="W9" s="210"/>
      <c r="X9" s="210"/>
      <c r="Y9" s="210"/>
      <c r="Z9" s="210"/>
      <c r="AA9" s="210"/>
      <c r="AB9" s="210"/>
      <c r="AC9" s="210"/>
      <c r="AD9" s="210"/>
      <c r="AE9" s="210"/>
      <c r="AF9" s="210"/>
    </row>
    <row r="10" spans="2:32" s="51" customFormat="1" ht="15.75" x14ac:dyDescent="0.2">
      <c r="D10" s="212"/>
      <c r="E10" s="212"/>
      <c r="F10" s="212"/>
      <c r="G10" s="212"/>
      <c r="H10" s="212"/>
      <c r="I10" s="212"/>
      <c r="J10" s="212"/>
      <c r="K10" s="212"/>
      <c r="L10" s="212"/>
      <c r="M10" s="212"/>
      <c r="N10" s="212"/>
      <c r="O10" s="212"/>
      <c r="P10" s="212"/>
      <c r="Q10" s="212"/>
      <c r="R10" s="212"/>
      <c r="S10" s="212"/>
      <c r="T10" s="212"/>
      <c r="U10" s="212"/>
    </row>
    <row r="11" spans="2:32" ht="18.75" x14ac:dyDescent="0.2">
      <c r="B11" s="215" t="s">
        <v>717</v>
      </c>
      <c r="C11" s="216"/>
      <c r="D11" s="216"/>
      <c r="E11" s="216"/>
      <c r="F11" s="216"/>
      <c r="G11" s="216"/>
      <c r="H11" s="216"/>
      <c r="I11" s="216"/>
      <c r="J11" s="216"/>
      <c r="K11" s="216"/>
      <c r="L11" s="216"/>
      <c r="M11" s="216"/>
      <c r="N11" s="216"/>
      <c r="O11" s="216"/>
      <c r="P11" s="216"/>
      <c r="Q11" s="216"/>
      <c r="R11" s="216"/>
      <c r="S11" s="216"/>
      <c r="T11" s="216"/>
      <c r="U11" s="217"/>
      <c r="V11" s="217"/>
    </row>
    <row r="13" spans="2:32" x14ac:dyDescent="0.2">
      <c r="B13" s="208" t="s">
        <v>718</v>
      </c>
    </row>
    <row r="14" spans="2:32" x14ac:dyDescent="0.2">
      <c r="B14" s="207" t="s">
        <v>281</v>
      </c>
    </row>
    <row r="16" spans="2:32" x14ac:dyDescent="0.2">
      <c r="B16" s="208" t="s">
        <v>719</v>
      </c>
    </row>
    <row r="17" spans="2:22" x14ac:dyDescent="0.2">
      <c r="B17" s="207" t="s">
        <v>281</v>
      </c>
    </row>
    <row r="19" spans="2:22" ht="18.75" x14ac:dyDescent="0.2">
      <c r="B19" s="215" t="s">
        <v>720</v>
      </c>
      <c r="C19" s="216"/>
      <c r="D19" s="216"/>
      <c r="E19" s="216"/>
      <c r="F19" s="216"/>
      <c r="G19" s="216"/>
      <c r="H19" s="216"/>
      <c r="I19" s="216"/>
      <c r="J19" s="216"/>
      <c r="K19" s="216"/>
      <c r="L19" s="216"/>
      <c r="M19" s="216"/>
      <c r="N19" s="216"/>
      <c r="O19" s="216"/>
      <c r="P19" s="216"/>
      <c r="Q19" s="216"/>
      <c r="R19" s="216"/>
      <c r="S19" s="216"/>
      <c r="T19" s="216"/>
      <c r="U19" s="217"/>
      <c r="V19" s="217"/>
    </row>
    <row r="21" spans="2:22" x14ac:dyDescent="0.2">
      <c r="B21" s="207">
        <v>1</v>
      </c>
      <c r="C21" s="207" t="s">
        <v>721</v>
      </c>
      <c r="D21" s="207" t="s">
        <v>722</v>
      </c>
    </row>
    <row r="22" spans="2:22" x14ac:dyDescent="0.2">
      <c r="B22" s="207">
        <v>2</v>
      </c>
      <c r="C22" s="207" t="s">
        <v>723</v>
      </c>
      <c r="D22" s="207" t="s">
        <v>724</v>
      </c>
    </row>
    <row r="23" spans="2:22" x14ac:dyDescent="0.2">
      <c r="B23" s="207">
        <v>3</v>
      </c>
      <c r="C23" s="207" t="s">
        <v>725</v>
      </c>
      <c r="D23" s="207" t="s">
        <v>726</v>
      </c>
    </row>
    <row r="24" spans="2:22" ht="35.1" customHeight="1" x14ac:dyDescent="0.2">
      <c r="B24" s="207">
        <v>4</v>
      </c>
      <c r="C24" s="207" t="s">
        <v>727</v>
      </c>
      <c r="D24" s="423" t="s">
        <v>728</v>
      </c>
      <c r="E24" s="423"/>
      <c r="F24" s="423"/>
      <c r="G24" s="423"/>
      <c r="H24" s="423"/>
      <c r="I24" s="423"/>
      <c r="J24" s="423"/>
      <c r="K24" s="423"/>
      <c r="L24" s="423"/>
      <c r="M24" s="423"/>
      <c r="N24" s="423"/>
      <c r="O24" s="423"/>
      <c r="P24" s="423"/>
      <c r="Q24" s="423"/>
      <c r="R24" s="423"/>
      <c r="S24" s="423"/>
      <c r="T24" s="423"/>
      <c r="U24" s="423"/>
      <c r="V24" s="423"/>
    </row>
    <row r="27" spans="2:22" ht="18.75" x14ac:dyDescent="0.2">
      <c r="B27" s="215" t="s">
        <v>729</v>
      </c>
      <c r="C27" s="216"/>
      <c r="D27" s="216"/>
      <c r="E27" s="216"/>
      <c r="F27" s="216"/>
      <c r="G27" s="216"/>
      <c r="H27" s="216"/>
      <c r="I27" s="216"/>
      <c r="J27" s="216"/>
      <c r="K27" s="216"/>
      <c r="L27" s="216"/>
      <c r="M27" s="216"/>
      <c r="N27" s="216"/>
      <c r="O27" s="216"/>
      <c r="P27" s="216"/>
      <c r="Q27" s="216"/>
      <c r="R27" s="216"/>
      <c r="S27" s="216"/>
      <c r="T27" s="216"/>
    </row>
  </sheetData>
  <mergeCells count="1">
    <mergeCell ref="D24:V24"/>
  </mergeCells>
  <pageMargins left="0.7" right="0.7" top="0.75" bottom="0.75" header="0.3" footer="0.3"/>
  <headerFooter>
    <oddHeader>&amp;C&amp;"Calibri"&amp;8&amp;K000000 C2 - INTERNAL&amp;1#_x000D_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1D8C-9555-476C-8AF7-2BE084A6853D}">
  <sheetPr>
    <pageSetUpPr fitToPage="1"/>
  </sheetPr>
  <dimension ref="B3:H29"/>
  <sheetViews>
    <sheetView showGridLines="0" tabSelected="1" topLeftCell="B1" zoomScaleNormal="100" workbookViewId="0">
      <selection activeCell="G30" sqref="G30"/>
    </sheetView>
  </sheetViews>
  <sheetFormatPr defaultRowHeight="12.75" x14ac:dyDescent="0.2"/>
  <cols>
    <col min="2" max="2" width="46.85546875" bestFit="1" customWidth="1"/>
    <col min="3" max="8" width="10.5703125" customWidth="1"/>
    <col min="9" max="9" width="7.42578125" customWidth="1"/>
  </cols>
  <sheetData>
    <row r="3" spans="2:8" x14ac:dyDescent="0.2">
      <c r="H3" s="4"/>
    </row>
    <row r="9" spans="2:8" ht="16.5" thickBot="1" x14ac:dyDescent="0.3">
      <c r="B9" s="297" t="s">
        <v>6</v>
      </c>
      <c r="C9" s="297"/>
      <c r="D9" s="297"/>
      <c r="E9" s="297"/>
      <c r="F9" s="297"/>
      <c r="G9" s="297"/>
    </row>
    <row r="11" spans="2:8" x14ac:dyDescent="0.2">
      <c r="B11" s="165" t="s">
        <v>7</v>
      </c>
      <c r="C11" s="166">
        <v>2025</v>
      </c>
      <c r="D11" s="166">
        <v>2024</v>
      </c>
      <c r="E11" s="166">
        <v>2023</v>
      </c>
      <c r="F11" s="166">
        <v>2022</v>
      </c>
      <c r="G11" s="166">
        <v>2021</v>
      </c>
    </row>
    <row r="12" spans="2:8" x14ac:dyDescent="0.2">
      <c r="B12" s="152" t="s">
        <v>8</v>
      </c>
      <c r="C12" s="167" t="s">
        <v>9</v>
      </c>
      <c r="D12" s="167" t="s">
        <v>9</v>
      </c>
      <c r="E12" s="167" t="s">
        <v>9</v>
      </c>
      <c r="F12" s="167" t="s">
        <v>9</v>
      </c>
      <c r="G12" s="167" t="s">
        <v>9</v>
      </c>
    </row>
    <row r="13" spans="2:8" x14ac:dyDescent="0.2">
      <c r="B13" s="152" t="s">
        <v>10</v>
      </c>
      <c r="C13" s="296" t="s">
        <v>9</v>
      </c>
      <c r="D13" s="167" t="s">
        <v>9</v>
      </c>
      <c r="E13" s="167" t="s">
        <v>9</v>
      </c>
      <c r="F13" s="167" t="s">
        <v>9</v>
      </c>
      <c r="G13" s="167" t="s">
        <v>9</v>
      </c>
    </row>
    <row r="14" spans="2:8" x14ac:dyDescent="0.2">
      <c r="B14" s="152" t="s">
        <v>11</v>
      </c>
      <c r="C14" s="168"/>
      <c r="D14" s="167" t="s">
        <v>9</v>
      </c>
      <c r="E14" s="167" t="s">
        <v>9</v>
      </c>
      <c r="F14" s="168"/>
      <c r="G14" s="168"/>
    </row>
    <row r="15" spans="2:8" x14ac:dyDescent="0.2">
      <c r="B15" s="152" t="s">
        <v>12</v>
      </c>
      <c r="C15" s="296" t="s">
        <v>9</v>
      </c>
      <c r="D15" s="167" t="s">
        <v>9</v>
      </c>
      <c r="E15" s="167" t="s">
        <v>9</v>
      </c>
      <c r="F15" s="167" t="s">
        <v>9</v>
      </c>
      <c r="G15" s="167" t="s">
        <v>9</v>
      </c>
    </row>
    <row r="16" spans="2:8" x14ac:dyDescent="0.2">
      <c r="B16" s="152" t="s">
        <v>13</v>
      </c>
      <c r="C16" s="296" t="s">
        <v>9</v>
      </c>
      <c r="D16" s="167" t="s">
        <v>9</v>
      </c>
      <c r="E16" s="167" t="s">
        <v>9</v>
      </c>
      <c r="F16" s="167" t="s">
        <v>9</v>
      </c>
      <c r="G16" s="167" t="s">
        <v>9</v>
      </c>
    </row>
    <row r="17" spans="2:7" x14ac:dyDescent="0.2">
      <c r="B17" s="152" t="s">
        <v>14</v>
      </c>
      <c r="C17" s="167" t="s">
        <v>9</v>
      </c>
      <c r="D17" s="167" t="s">
        <v>9</v>
      </c>
      <c r="E17" s="167" t="s">
        <v>9</v>
      </c>
      <c r="F17" s="167" t="s">
        <v>9</v>
      </c>
      <c r="G17" s="167" t="s">
        <v>9</v>
      </c>
    </row>
    <row r="18" spans="2:7" x14ac:dyDescent="0.2">
      <c r="B18" s="152" t="s">
        <v>15</v>
      </c>
      <c r="C18" s="167" t="s">
        <v>9</v>
      </c>
      <c r="D18" s="167" t="s">
        <v>9</v>
      </c>
      <c r="E18" s="167" t="s">
        <v>9</v>
      </c>
      <c r="F18" s="167" t="s">
        <v>9</v>
      </c>
      <c r="G18" s="167" t="s">
        <v>9</v>
      </c>
    </row>
    <row r="19" spans="2:7" x14ac:dyDescent="0.2">
      <c r="B19" s="152" t="s">
        <v>16</v>
      </c>
      <c r="C19" s="296" t="s">
        <v>9</v>
      </c>
      <c r="D19" s="167" t="s">
        <v>9</v>
      </c>
      <c r="E19" s="167" t="s">
        <v>9</v>
      </c>
      <c r="F19" s="167" t="s">
        <v>9</v>
      </c>
      <c r="G19" s="167" t="s">
        <v>9</v>
      </c>
    </row>
    <row r="20" spans="2:7" x14ac:dyDescent="0.2">
      <c r="B20" s="152" t="s">
        <v>17</v>
      </c>
      <c r="C20" s="167" t="s">
        <v>9</v>
      </c>
      <c r="D20" s="168"/>
      <c r="E20" s="168"/>
      <c r="F20" s="168"/>
      <c r="G20" s="168"/>
    </row>
    <row r="22" spans="2:7" x14ac:dyDescent="0.2">
      <c r="B22" s="165" t="s">
        <v>18</v>
      </c>
      <c r="C22" s="166" t="s">
        <v>9</v>
      </c>
    </row>
    <row r="23" spans="2:7" x14ac:dyDescent="0.2">
      <c r="B23" s="152" t="s">
        <v>19</v>
      </c>
      <c r="C23" s="167" t="s">
        <v>9</v>
      </c>
    </row>
    <row r="24" spans="2:7" x14ac:dyDescent="0.2">
      <c r="B24" s="152" t="s">
        <v>20</v>
      </c>
      <c r="C24" s="167" t="s">
        <v>9</v>
      </c>
    </row>
    <row r="25" spans="2:7" x14ac:dyDescent="0.2">
      <c r="B25" s="152" t="s">
        <v>21</v>
      </c>
      <c r="C25" s="167" t="s">
        <v>9</v>
      </c>
    </row>
    <row r="26" spans="2:7" x14ac:dyDescent="0.2">
      <c r="B26" s="152" t="s">
        <v>22</v>
      </c>
      <c r="C26" s="167" t="s">
        <v>9</v>
      </c>
    </row>
    <row r="27" spans="2:7" x14ac:dyDescent="0.2">
      <c r="B27" s="152" t="s">
        <v>23</v>
      </c>
      <c r="C27" s="167" t="s">
        <v>9</v>
      </c>
    </row>
    <row r="28" spans="2:7" x14ac:dyDescent="0.2">
      <c r="B28" s="152" t="s">
        <v>24</v>
      </c>
      <c r="C28" s="167" t="s">
        <v>9</v>
      </c>
    </row>
    <row r="29" spans="2:7" x14ac:dyDescent="0.2">
      <c r="B29" s="152" t="s">
        <v>25</v>
      </c>
      <c r="C29" s="167" t="s">
        <v>9</v>
      </c>
    </row>
  </sheetData>
  <mergeCells count="1">
    <mergeCell ref="B9:G9"/>
  </mergeCells>
  <hyperlinks>
    <hyperlink ref="C29" r:id="rId1" xr:uid="{C8274364-D43C-4DF6-BA40-40CD6EF98180}"/>
    <hyperlink ref="C25" r:id="rId2" xr:uid="{C89E4D0A-4D77-4222-96ED-6DE0D4C76F0F}"/>
    <hyperlink ref="C26" r:id="rId3" xr:uid="{81B8BF6C-0016-4711-B836-7DF9D19B91C7}"/>
    <hyperlink ref="C27" r:id="rId4" xr:uid="{4BD423A7-E884-4131-8785-7936DFAD1378}"/>
    <hyperlink ref="C28" r:id="rId5" xr:uid="{C3E9385E-C307-4256-B789-0FF679255410}"/>
    <hyperlink ref="C17" r:id="rId6" xr:uid="{945036AC-0388-4081-B0BE-DA3B7BF27A70}"/>
    <hyperlink ref="C18" r:id="rId7" xr:uid="{54AECB88-A7FF-4B4C-B9EA-F7BB9E332C21}"/>
    <hyperlink ref="C23" r:id="rId8" xr:uid="{3EE1176F-EE52-45A7-8423-A03011ABC984}"/>
    <hyperlink ref="C24" r:id="rId9" xr:uid="{4942E235-E18E-4E33-B73F-4CF3D7DA8E23}"/>
    <hyperlink ref="G13" r:id="rId10" xr:uid="{10B5EFD4-623A-4EB2-8DD5-89B32C1E9153}"/>
    <hyperlink ref="G15" r:id="rId11" xr:uid="{77271EA0-C079-4B4F-B08A-DEC2C76EB2EA}"/>
    <hyperlink ref="F13" r:id="rId12" xr:uid="{40531341-5639-4D93-A80B-1ADDB9023CE5}"/>
    <hyperlink ref="F15" r:id="rId13" xr:uid="{6B19DA4A-59DF-47CF-B170-852CE9381EA4}"/>
    <hyperlink ref="F16" r:id="rId14" xr:uid="{FFBA5AA4-9719-4A89-9569-741A60975CDE}"/>
    <hyperlink ref="F19" r:id="rId15" xr:uid="{07ACD635-1C8E-4D29-91DA-12AC9E25181F}"/>
    <hyperlink ref="E13" r:id="rId16" xr:uid="{9A9D3CDE-8B35-4E2F-982B-9257B1C824DF}"/>
    <hyperlink ref="E16" r:id="rId17" xr:uid="{9185F386-FF9D-4358-9045-74E7BD8CFA3D}"/>
    <hyperlink ref="E19" r:id="rId18" xr:uid="{A0150267-3BA1-4503-975D-9CBB1018A030}"/>
    <hyperlink ref="C12" r:id="rId19" xr:uid="{98F80324-C99D-49F1-A9C1-7BA818CA39C7}"/>
    <hyperlink ref="D13" r:id="rId20" xr:uid="{1D591A7B-D049-4566-A2F6-11ACDB20451E}"/>
    <hyperlink ref="D14" r:id="rId21" xr:uid="{A7B688F2-1741-4BC1-A89D-792FC993C489}"/>
    <hyperlink ref="E14" r:id="rId22" xr:uid="{0714C10D-95FF-4A93-B906-4C2BBFF1E34B}"/>
    <hyperlink ref="D15" r:id="rId23" xr:uid="{CED41DB8-5C43-49A8-927E-00567C11A647}"/>
    <hyperlink ref="E15" r:id="rId24" xr:uid="{8CB3CE90-8A7A-46DB-AB64-9FB1AE06BBF8}"/>
    <hyperlink ref="D16" r:id="rId25" xr:uid="{F7B40C19-B39E-4DC2-B289-807F1A845B27}"/>
    <hyperlink ref="G16" r:id="rId26" xr:uid="{E8A8D4CD-4CCE-454F-A241-879252026378}"/>
    <hyperlink ref="D17" r:id="rId27" xr:uid="{FEACA080-769D-4C90-84DC-4CB35BA1C32D}"/>
    <hyperlink ref="E17" r:id="rId28" xr:uid="{D026E15C-3344-4AE3-811C-9F24D223EB14}"/>
    <hyperlink ref="F17" r:id="rId29" xr:uid="{89D64784-4186-449D-A2DF-B4C3DB8BCB70}"/>
    <hyperlink ref="G17" r:id="rId30" xr:uid="{F358AA65-D918-47FD-AE80-16A79C559C80}"/>
    <hyperlink ref="D18" r:id="rId31" xr:uid="{27998973-62DA-4B2F-93BA-6ED7C0FC5689}"/>
    <hyperlink ref="E18" r:id="rId32" xr:uid="{772F578F-5A3A-40DF-9A4A-BE04D6A5E838}"/>
    <hyperlink ref="F18" r:id="rId33" xr:uid="{F259F7A6-502A-4FF8-9BFE-B01F2D36B1C2}"/>
    <hyperlink ref="G18" r:id="rId34" xr:uid="{D0ED2165-46DB-41FD-9053-E86F9C222D0F}"/>
    <hyperlink ref="D19" r:id="rId35" xr:uid="{6FD45A4F-7BDC-40E8-886B-EFD0CF7B74B6}"/>
    <hyperlink ref="G19" r:id="rId36" xr:uid="{B652F9E5-AE7B-4BBD-852D-7BC1D86A7EA5}"/>
    <hyperlink ref="D12" r:id="rId37" xr:uid="{30E75E5E-4A02-4915-B889-09C2E533FCDE}"/>
    <hyperlink ref="E12" r:id="rId38" xr:uid="{27656B97-D451-478A-BFD6-F1F804FB7995}"/>
    <hyperlink ref="F12" r:id="rId39" xr:uid="{90454CEA-13A5-4E19-8CC7-ED6D1AF62B2E}"/>
    <hyperlink ref="G12" r:id="rId40" xr:uid="{0042E8B2-D4B2-4ED0-9A4E-9BDD4F20A1E5}"/>
    <hyperlink ref="C20" location="'CbC Sections 1 and 2'!A1" display="Link" xr:uid="{26E81449-B620-4EC6-B055-A1D6FFD3DE4A}"/>
    <hyperlink ref="C13" r:id="rId41" xr:uid="{F451EA5C-65C1-4DC9-B7FB-82840C0FEEDF}"/>
    <hyperlink ref="C15" r:id="rId42" xr:uid="{8D11DF25-F2E2-41FE-A572-76F43D4B3D7C}"/>
    <hyperlink ref="C16" r:id="rId43" xr:uid="{4C6F7D0B-532C-45D9-A09C-3AF1A31C945C}"/>
    <hyperlink ref="C19" r:id="rId44" xr:uid="{5D2BE69E-1A11-41D6-A5EF-BD9250ADE9CC}"/>
  </hyperlinks>
  <pageMargins left="0.7" right="0.7" top="0.75" bottom="0.75" header="0.3" footer="0.3"/>
  <pageSetup paperSize="8" orientation="portrait" horizontalDpi="360" verticalDpi="360" r:id="rId45"/>
  <headerFooter>
    <oddHeader>&amp;C&amp;"Calibri"&amp;8&amp;K000000 C2 - INTERNAL&amp;1#_x000D_</oddHeader>
  </headerFooter>
  <drawing r:id="rId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3:H55"/>
  <sheetViews>
    <sheetView showGridLines="0" workbookViewId="0">
      <selection activeCell="B59" sqref="B59"/>
    </sheetView>
  </sheetViews>
  <sheetFormatPr defaultRowHeight="12.75" x14ac:dyDescent="0.2"/>
  <cols>
    <col min="2" max="2" width="22.5703125" customWidth="1"/>
    <col min="3" max="3" width="22" customWidth="1"/>
    <col min="4" max="4" width="13.42578125" customWidth="1"/>
    <col min="5" max="5" width="10.5703125" customWidth="1"/>
    <col min="6" max="6" width="16.85546875" customWidth="1"/>
    <col min="7" max="7" width="14" customWidth="1"/>
    <col min="8" max="8" width="48.42578125" customWidth="1"/>
  </cols>
  <sheetData>
    <row r="3" spans="2:8" x14ac:dyDescent="0.2">
      <c r="B3" s="4"/>
    </row>
    <row r="9" spans="2:8" ht="16.5" thickBot="1" x14ac:dyDescent="0.3">
      <c r="B9" s="297" t="s">
        <v>26</v>
      </c>
      <c r="C9" s="297"/>
      <c r="D9" s="297"/>
      <c r="E9" s="297"/>
      <c r="F9" s="297"/>
      <c r="G9" s="297"/>
      <c r="H9" s="297"/>
    </row>
    <row r="11" spans="2:8" s="51" customFormat="1" ht="25.5" x14ac:dyDescent="0.2">
      <c r="B11" s="105" t="s">
        <v>27</v>
      </c>
      <c r="C11" s="105" t="s">
        <v>28</v>
      </c>
      <c r="D11" s="105" t="s">
        <v>29</v>
      </c>
      <c r="E11" s="105" t="s">
        <v>30</v>
      </c>
      <c r="F11" s="105" t="s">
        <v>31</v>
      </c>
      <c r="G11" s="105" t="s">
        <v>32</v>
      </c>
      <c r="H11" s="105" t="s">
        <v>33</v>
      </c>
    </row>
    <row r="12" spans="2:8" s="51" customFormat="1" x14ac:dyDescent="0.2">
      <c r="B12" s="24" t="s">
        <v>34</v>
      </c>
      <c r="C12" s="320" t="s">
        <v>35</v>
      </c>
      <c r="D12" s="33">
        <v>0.8</v>
      </c>
      <c r="E12" s="320" t="s">
        <v>36</v>
      </c>
      <c r="F12" s="9" t="s">
        <v>37</v>
      </c>
      <c r="G12" s="9" t="s">
        <v>38</v>
      </c>
      <c r="H12" s="173"/>
    </row>
    <row r="13" spans="2:8" s="51" customFormat="1" x14ac:dyDescent="0.2">
      <c r="B13" s="24" t="s">
        <v>39</v>
      </c>
      <c r="C13" s="321"/>
      <c r="D13" s="33">
        <v>1</v>
      </c>
      <c r="E13" s="321"/>
      <c r="F13" s="9" t="s">
        <v>37</v>
      </c>
      <c r="G13" s="35"/>
      <c r="H13" s="174"/>
    </row>
    <row r="14" spans="2:8" s="51" customFormat="1" x14ac:dyDescent="0.2">
      <c r="B14" s="25" t="s">
        <v>40</v>
      </c>
      <c r="C14" s="321"/>
      <c r="D14" s="33">
        <v>1</v>
      </c>
      <c r="E14" s="322"/>
      <c r="F14" s="10" t="s">
        <v>41</v>
      </c>
      <c r="G14" s="151"/>
      <c r="H14" s="175" t="s">
        <v>42</v>
      </c>
    </row>
    <row r="15" spans="2:8" s="51" customFormat="1" x14ac:dyDescent="0.2">
      <c r="B15" s="24" t="s">
        <v>43</v>
      </c>
      <c r="C15" s="321"/>
      <c r="D15" s="33">
        <v>1</v>
      </c>
      <c r="E15" s="9" t="s">
        <v>44</v>
      </c>
      <c r="F15" s="9" t="s">
        <v>37</v>
      </c>
      <c r="G15" s="9" t="s">
        <v>38</v>
      </c>
      <c r="H15" s="176"/>
    </row>
    <row r="16" spans="2:8" s="51" customFormat="1" x14ac:dyDescent="0.2">
      <c r="B16" s="24" t="s">
        <v>45</v>
      </c>
      <c r="C16" s="321"/>
      <c r="D16" s="33">
        <v>1</v>
      </c>
      <c r="E16" s="9" t="s">
        <v>46</v>
      </c>
      <c r="F16" s="9" t="s">
        <v>37</v>
      </c>
      <c r="G16" s="9" t="s">
        <v>47</v>
      </c>
      <c r="H16" s="213" t="s">
        <v>48</v>
      </c>
    </row>
    <row r="17" spans="2:8" s="51" customFormat="1" x14ac:dyDescent="0.2">
      <c r="B17" s="24" t="s">
        <v>49</v>
      </c>
      <c r="C17" s="322"/>
      <c r="D17" s="33">
        <v>1</v>
      </c>
      <c r="E17" s="9" t="s">
        <v>50</v>
      </c>
      <c r="F17" s="9" t="s">
        <v>37</v>
      </c>
      <c r="G17" s="9" t="s">
        <v>51</v>
      </c>
      <c r="H17" s="173" t="s">
        <v>52</v>
      </c>
    </row>
    <row r="18" spans="2:8" s="51" customFormat="1" x14ac:dyDescent="0.2">
      <c r="B18" s="24" t="s">
        <v>53</v>
      </c>
      <c r="C18" s="320" t="s">
        <v>54</v>
      </c>
      <c r="D18" s="214">
        <v>0.75700000000000001</v>
      </c>
      <c r="E18" s="9" t="s">
        <v>55</v>
      </c>
      <c r="F18" s="9" t="s">
        <v>56</v>
      </c>
      <c r="G18" s="9" t="s">
        <v>57</v>
      </c>
      <c r="H18" s="173" t="s">
        <v>58</v>
      </c>
    </row>
    <row r="19" spans="2:8" s="51" customFormat="1" ht="25.5" x14ac:dyDescent="0.2">
      <c r="B19" s="24" t="s">
        <v>59</v>
      </c>
      <c r="C19" s="322"/>
      <c r="D19" s="33">
        <v>1</v>
      </c>
      <c r="E19" s="82" t="s">
        <v>60</v>
      </c>
      <c r="F19" s="82" t="s">
        <v>37</v>
      </c>
      <c r="G19" s="151"/>
      <c r="H19" s="171" t="s">
        <v>61</v>
      </c>
    </row>
    <row r="20" spans="2:8" s="51" customFormat="1" ht="27" customHeight="1" x14ac:dyDescent="0.2">
      <c r="B20" s="34" t="s">
        <v>62</v>
      </c>
      <c r="C20" s="10" t="s">
        <v>63</v>
      </c>
      <c r="D20" s="33">
        <v>0.9</v>
      </c>
      <c r="E20" s="9" t="s">
        <v>64</v>
      </c>
      <c r="F20" s="9" t="s">
        <v>37</v>
      </c>
      <c r="G20" s="149" t="s">
        <v>65</v>
      </c>
      <c r="H20" s="177" t="s">
        <v>66</v>
      </c>
    </row>
    <row r="21" spans="2:8" s="51" customFormat="1" ht="25.5" x14ac:dyDescent="0.2">
      <c r="B21" s="34" t="s">
        <v>67</v>
      </c>
      <c r="C21" s="323" t="s">
        <v>68</v>
      </c>
      <c r="D21" s="33">
        <v>1</v>
      </c>
      <c r="E21" s="9" t="s">
        <v>69</v>
      </c>
      <c r="F21" s="82" t="s">
        <v>37</v>
      </c>
      <c r="G21" s="10" t="s">
        <v>65</v>
      </c>
      <c r="H21" s="150"/>
    </row>
    <row r="22" spans="2:8" s="51" customFormat="1" ht="12.75" customHeight="1" x14ac:dyDescent="0.2">
      <c r="B22" s="34" t="s">
        <v>70</v>
      </c>
      <c r="C22" s="324"/>
      <c r="D22" s="33">
        <v>1</v>
      </c>
      <c r="E22" s="9" t="s">
        <v>60</v>
      </c>
      <c r="F22" s="82" t="s">
        <v>37</v>
      </c>
      <c r="G22" s="35"/>
      <c r="H22" s="12" t="s">
        <v>71</v>
      </c>
    </row>
    <row r="23" spans="2:8" s="51" customFormat="1" x14ac:dyDescent="0.2">
      <c r="B23" s="34" t="s">
        <v>72</v>
      </c>
      <c r="C23" s="324"/>
      <c r="D23" s="33">
        <v>1</v>
      </c>
      <c r="E23" s="320" t="s">
        <v>73</v>
      </c>
      <c r="F23" s="82" t="s">
        <v>37</v>
      </c>
      <c r="G23" s="35"/>
      <c r="H23" s="12"/>
    </row>
    <row r="24" spans="2:8" s="51" customFormat="1" x14ac:dyDescent="0.2">
      <c r="B24" s="34" t="s">
        <v>74</v>
      </c>
      <c r="C24" s="325"/>
      <c r="D24" s="33">
        <v>0.55000000000000004</v>
      </c>
      <c r="E24" s="322"/>
      <c r="F24" s="82" t="s">
        <v>37</v>
      </c>
      <c r="G24" s="35"/>
      <c r="H24" s="12"/>
    </row>
    <row r="25" spans="2:8" s="51" customFormat="1" x14ac:dyDescent="0.2">
      <c r="B25" s="34" t="s">
        <v>75</v>
      </c>
      <c r="C25" s="323" t="s">
        <v>76</v>
      </c>
      <c r="D25" s="35"/>
      <c r="E25" s="320" t="s">
        <v>77</v>
      </c>
      <c r="F25" s="35"/>
      <c r="G25" s="35"/>
      <c r="H25" s="12"/>
    </row>
    <row r="26" spans="2:8" s="51" customFormat="1" x14ac:dyDescent="0.2">
      <c r="B26" s="34" t="s">
        <v>78</v>
      </c>
      <c r="C26" s="324"/>
      <c r="D26" s="35"/>
      <c r="E26" s="321"/>
      <c r="F26" s="35"/>
      <c r="G26" s="35"/>
      <c r="H26" s="12"/>
    </row>
    <row r="27" spans="2:8" s="51" customFormat="1" x14ac:dyDescent="0.2">
      <c r="B27" s="34" t="s">
        <v>79</v>
      </c>
      <c r="C27" s="324"/>
      <c r="D27" s="35"/>
      <c r="E27" s="321"/>
      <c r="F27" s="35"/>
      <c r="G27" s="35"/>
      <c r="H27" s="12"/>
    </row>
    <row r="28" spans="2:8" s="51" customFormat="1" x14ac:dyDescent="0.2">
      <c r="B28" s="34" t="s">
        <v>80</v>
      </c>
      <c r="C28" s="324"/>
      <c r="D28" s="35"/>
      <c r="E28" s="321"/>
      <c r="F28" s="35"/>
      <c r="G28" s="35"/>
      <c r="H28" s="12"/>
    </row>
    <row r="29" spans="2:8" s="51" customFormat="1" x14ac:dyDescent="0.2">
      <c r="B29" s="34" t="s">
        <v>81</v>
      </c>
      <c r="C29" s="324"/>
      <c r="D29" s="35"/>
      <c r="E29" s="321"/>
      <c r="F29" s="35"/>
      <c r="G29" s="35"/>
      <c r="H29" s="12"/>
    </row>
    <row r="30" spans="2:8" s="51" customFormat="1" x14ac:dyDescent="0.2">
      <c r="B30" s="34" t="s">
        <v>82</v>
      </c>
      <c r="C30" s="325"/>
      <c r="D30" s="35"/>
      <c r="E30" s="322"/>
      <c r="F30" s="35"/>
      <c r="G30" s="35"/>
      <c r="H30" s="12"/>
    </row>
    <row r="33" spans="2:8" ht="16.5" thickBot="1" x14ac:dyDescent="0.3">
      <c r="B33" s="297" t="s">
        <v>83</v>
      </c>
      <c r="C33" s="297"/>
      <c r="D33" s="297"/>
      <c r="E33" s="297"/>
      <c r="F33" s="297"/>
      <c r="G33" s="297"/>
      <c r="H33" s="297"/>
    </row>
    <row r="34" spans="2:8" x14ac:dyDescent="0.2">
      <c r="D34" s="4"/>
    </row>
    <row r="35" spans="2:8" x14ac:dyDescent="0.2">
      <c r="B35" s="106" t="s">
        <v>84</v>
      </c>
      <c r="C35" s="317" t="s">
        <v>85</v>
      </c>
      <c r="D35" s="318"/>
      <c r="E35" s="326" t="s">
        <v>86</v>
      </c>
      <c r="F35" s="327"/>
      <c r="G35" s="328"/>
      <c r="H35" s="106" t="s">
        <v>87</v>
      </c>
    </row>
    <row r="36" spans="2:8" ht="12.95" customHeight="1" x14ac:dyDescent="0.2">
      <c r="B36" s="319" t="s">
        <v>88</v>
      </c>
      <c r="C36" s="178" t="s">
        <v>89</v>
      </c>
      <c r="D36" s="179"/>
      <c r="E36" s="305" t="s">
        <v>90</v>
      </c>
      <c r="F36" s="303"/>
      <c r="G36" s="304"/>
      <c r="H36" s="183" t="s">
        <v>91</v>
      </c>
    </row>
    <row r="37" spans="2:8" ht="12.95" customHeight="1" x14ac:dyDescent="0.2">
      <c r="B37" s="312"/>
      <c r="C37" s="184" t="s">
        <v>92</v>
      </c>
      <c r="D37" s="185"/>
      <c r="E37" s="305">
        <v>304</v>
      </c>
      <c r="F37" s="303"/>
      <c r="G37" s="304"/>
      <c r="H37" s="183" t="s">
        <v>93</v>
      </c>
    </row>
    <row r="38" spans="2:8" ht="12.95" customHeight="1" x14ac:dyDescent="0.2">
      <c r="B38" s="312"/>
      <c r="C38" s="186" t="s">
        <v>94</v>
      </c>
      <c r="D38" s="185"/>
      <c r="E38" s="302" t="s">
        <v>95</v>
      </c>
      <c r="F38" s="303"/>
      <c r="G38" s="304"/>
      <c r="H38" s="187" t="s">
        <v>96</v>
      </c>
    </row>
    <row r="39" spans="2:8" ht="12.95" customHeight="1" x14ac:dyDescent="0.2">
      <c r="B39" s="312"/>
      <c r="C39" s="188" t="s">
        <v>97</v>
      </c>
      <c r="D39" s="185"/>
      <c r="E39" s="305">
        <v>305</v>
      </c>
      <c r="F39" s="303"/>
      <c r="G39" s="304"/>
      <c r="H39" s="183" t="s">
        <v>98</v>
      </c>
    </row>
    <row r="40" spans="2:8" ht="12.95" customHeight="1" x14ac:dyDescent="0.2">
      <c r="B40" s="312"/>
      <c r="C40" s="189" t="s">
        <v>99</v>
      </c>
      <c r="D40" s="185"/>
      <c r="E40" s="305" t="s">
        <v>100</v>
      </c>
      <c r="F40" s="303"/>
      <c r="G40" s="304"/>
      <c r="H40" s="183" t="s">
        <v>101</v>
      </c>
    </row>
    <row r="41" spans="2:8" ht="12.95" customHeight="1" x14ac:dyDescent="0.2">
      <c r="B41" s="312"/>
      <c r="C41" s="190" t="s">
        <v>102</v>
      </c>
      <c r="D41" s="185"/>
      <c r="E41" s="180" t="s">
        <v>103</v>
      </c>
      <c r="F41" s="181"/>
      <c r="G41" s="182"/>
      <c r="H41" s="183" t="s">
        <v>104</v>
      </c>
    </row>
    <row r="42" spans="2:8" ht="12.95" customHeight="1" x14ac:dyDescent="0.2">
      <c r="B42" s="312"/>
      <c r="C42" s="186" t="s">
        <v>105</v>
      </c>
      <c r="D42" s="185"/>
      <c r="E42" s="306" t="s">
        <v>106</v>
      </c>
      <c r="F42" s="307"/>
      <c r="G42" s="308"/>
      <c r="H42" s="187" t="s">
        <v>107</v>
      </c>
    </row>
    <row r="43" spans="2:8" ht="12.95" customHeight="1" x14ac:dyDescent="0.2">
      <c r="B43" s="312"/>
      <c r="C43" s="189" t="s">
        <v>108</v>
      </c>
      <c r="D43" s="185"/>
      <c r="E43" s="305">
        <v>306</v>
      </c>
      <c r="F43" s="303"/>
      <c r="G43" s="304"/>
      <c r="H43" s="183" t="s">
        <v>109</v>
      </c>
    </row>
    <row r="44" spans="2:8" ht="12.95" customHeight="1" x14ac:dyDescent="0.2">
      <c r="B44" s="312"/>
      <c r="C44" s="191" t="s">
        <v>110</v>
      </c>
      <c r="D44" s="192"/>
      <c r="E44" s="305">
        <v>303</v>
      </c>
      <c r="F44" s="303"/>
      <c r="G44" s="304"/>
      <c r="H44" s="183" t="s">
        <v>111</v>
      </c>
    </row>
    <row r="45" spans="2:8" ht="12.95" customHeight="1" x14ac:dyDescent="0.2">
      <c r="B45" s="309" t="s">
        <v>112</v>
      </c>
      <c r="C45" s="193" t="s">
        <v>113</v>
      </c>
      <c r="D45" s="179"/>
      <c r="E45" s="305">
        <v>403</v>
      </c>
      <c r="F45" s="303"/>
      <c r="G45" s="304"/>
      <c r="H45" s="183" t="s">
        <v>114</v>
      </c>
    </row>
    <row r="46" spans="2:8" ht="12.95" customHeight="1" x14ac:dyDescent="0.2">
      <c r="B46" s="310"/>
      <c r="C46" s="194" t="s">
        <v>115</v>
      </c>
      <c r="D46" s="195"/>
      <c r="E46" s="305" t="s">
        <v>116</v>
      </c>
      <c r="F46" s="303"/>
      <c r="G46" s="304"/>
      <c r="H46" s="196" t="s">
        <v>117</v>
      </c>
    </row>
    <row r="47" spans="2:8" ht="12.95" customHeight="1" x14ac:dyDescent="0.2">
      <c r="B47" s="310"/>
      <c r="C47" s="197" t="s">
        <v>118</v>
      </c>
      <c r="D47" s="185"/>
      <c r="E47" s="305">
        <v>405</v>
      </c>
      <c r="F47" s="303"/>
      <c r="G47" s="304"/>
      <c r="H47" s="183" t="s">
        <v>119</v>
      </c>
    </row>
    <row r="48" spans="2:8" ht="12.95" customHeight="1" x14ac:dyDescent="0.2">
      <c r="B48" s="310"/>
      <c r="C48" s="194" t="s">
        <v>120</v>
      </c>
      <c r="D48" s="185"/>
      <c r="E48" s="305" t="s">
        <v>121</v>
      </c>
      <c r="F48" s="303"/>
      <c r="G48" s="304"/>
      <c r="H48" s="187" t="s">
        <v>122</v>
      </c>
    </row>
    <row r="49" spans="2:8" ht="12.95" customHeight="1" x14ac:dyDescent="0.2">
      <c r="B49" s="310"/>
      <c r="C49" s="197" t="s">
        <v>123</v>
      </c>
      <c r="D49" s="185"/>
      <c r="E49" s="305" t="s">
        <v>124</v>
      </c>
      <c r="F49" s="303"/>
      <c r="G49" s="304"/>
      <c r="H49" s="183" t="s">
        <v>96</v>
      </c>
    </row>
    <row r="50" spans="2:8" ht="12.95" customHeight="1" x14ac:dyDescent="0.2">
      <c r="B50" s="310"/>
      <c r="C50" s="194" t="s">
        <v>125</v>
      </c>
      <c r="D50" s="190"/>
      <c r="E50" s="305">
        <v>400</v>
      </c>
      <c r="F50" s="303"/>
      <c r="G50" s="304"/>
      <c r="H50" s="183" t="s">
        <v>126</v>
      </c>
    </row>
    <row r="51" spans="2:8" ht="12.95" customHeight="1" x14ac:dyDescent="0.2">
      <c r="B51" s="310"/>
      <c r="C51" s="194" t="s">
        <v>127</v>
      </c>
      <c r="D51" s="190"/>
      <c r="E51" s="305" t="s">
        <v>128</v>
      </c>
      <c r="F51" s="303"/>
      <c r="G51" s="304"/>
      <c r="H51" s="187" t="s">
        <v>122</v>
      </c>
    </row>
    <row r="52" spans="2:8" ht="12.95" customHeight="1" x14ac:dyDescent="0.2">
      <c r="B52" s="311"/>
      <c r="C52" s="198" t="s">
        <v>129</v>
      </c>
      <c r="D52" s="192"/>
      <c r="E52" s="305">
        <v>404</v>
      </c>
      <c r="F52" s="303"/>
      <c r="G52" s="304"/>
      <c r="H52" s="187" t="s">
        <v>130</v>
      </c>
    </row>
    <row r="53" spans="2:8" ht="12.95" customHeight="1" x14ac:dyDescent="0.2">
      <c r="B53" s="312" t="s">
        <v>131</v>
      </c>
      <c r="C53" s="199" t="s">
        <v>132</v>
      </c>
      <c r="D53" s="199"/>
      <c r="E53" s="305" t="s">
        <v>133</v>
      </c>
      <c r="F53" s="303"/>
      <c r="G53" s="304"/>
      <c r="H53" s="187" t="s">
        <v>134</v>
      </c>
    </row>
    <row r="54" spans="2:8" ht="12.95" customHeight="1" x14ac:dyDescent="0.2">
      <c r="B54" s="312"/>
      <c r="C54" s="190" t="s">
        <v>135</v>
      </c>
      <c r="D54" s="190"/>
      <c r="E54" s="314" t="s">
        <v>136</v>
      </c>
      <c r="F54" s="315"/>
      <c r="G54" s="316"/>
      <c r="H54" s="187" t="s">
        <v>137</v>
      </c>
    </row>
    <row r="55" spans="2:8" ht="12.95" customHeight="1" x14ac:dyDescent="0.2">
      <c r="B55" s="313"/>
      <c r="C55" s="200" t="s">
        <v>138</v>
      </c>
      <c r="D55" s="200"/>
      <c r="E55" s="305" t="s">
        <v>139</v>
      </c>
      <c r="F55" s="303"/>
      <c r="G55" s="304"/>
      <c r="H55" s="187" t="s">
        <v>134</v>
      </c>
    </row>
  </sheetData>
  <mergeCells count="33">
    <mergeCell ref="B9:H9"/>
    <mergeCell ref="C35:D35"/>
    <mergeCell ref="B36:B44"/>
    <mergeCell ref="C12:C17"/>
    <mergeCell ref="C25:C30"/>
    <mergeCell ref="E23:E24"/>
    <mergeCell ref="E25:E30"/>
    <mergeCell ref="E12:E14"/>
    <mergeCell ref="C18:C19"/>
    <mergeCell ref="C21:C24"/>
    <mergeCell ref="E43:G43"/>
    <mergeCell ref="E44:G44"/>
    <mergeCell ref="B33:H33"/>
    <mergeCell ref="E35:G35"/>
    <mergeCell ref="E36:G36"/>
    <mergeCell ref="E37:G37"/>
    <mergeCell ref="E50:G50"/>
    <mergeCell ref="E51:G51"/>
    <mergeCell ref="E52:G52"/>
    <mergeCell ref="E53:G53"/>
    <mergeCell ref="B45:B52"/>
    <mergeCell ref="B53:B55"/>
    <mergeCell ref="E55:G55"/>
    <mergeCell ref="E54:G54"/>
    <mergeCell ref="E38:G38"/>
    <mergeCell ref="E46:G46"/>
    <mergeCell ref="E40:G40"/>
    <mergeCell ref="E48:G48"/>
    <mergeCell ref="E49:G49"/>
    <mergeCell ref="E39:G39"/>
    <mergeCell ref="E45:G45"/>
    <mergeCell ref="E42:G42"/>
    <mergeCell ref="E47:G47"/>
  </mergeCells>
  <pageMargins left="0.7" right="0.7" top="0.75" bottom="0.75" header="0.3" footer="0.3"/>
  <pageSetup paperSize="8" orientation="landscape" horizontalDpi="360" verticalDpi="360" r:id="rId1"/>
  <headerFooter>
    <oddHeader>&amp;C&amp;"Calibri"&amp;8&amp;K000000 C2 - INTERNAL&amp;1#_x000D_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3:H35"/>
  <sheetViews>
    <sheetView showGridLines="0" topLeftCell="A4" zoomScaleNormal="100" workbookViewId="0">
      <selection activeCell="C20" sqref="C20"/>
    </sheetView>
  </sheetViews>
  <sheetFormatPr defaultRowHeight="12.75" x14ac:dyDescent="0.2"/>
  <cols>
    <col min="2" max="2" width="22.5703125" customWidth="1"/>
    <col min="3" max="3" width="17.42578125" customWidth="1"/>
    <col min="4" max="8" width="10.5703125" customWidth="1"/>
    <col min="9" max="9" width="7.42578125" customWidth="1"/>
  </cols>
  <sheetData>
    <row r="3" spans="2:8" x14ac:dyDescent="0.2">
      <c r="H3" s="4"/>
    </row>
    <row r="9" spans="2:8" ht="16.5" thickBot="1" x14ac:dyDescent="0.3">
      <c r="B9" s="297" t="s">
        <v>140</v>
      </c>
      <c r="C9" s="297"/>
      <c r="D9" s="297"/>
      <c r="E9" s="297"/>
      <c r="F9" s="297"/>
      <c r="G9" s="297"/>
      <c r="H9" s="297"/>
    </row>
    <row r="11" spans="2:8" x14ac:dyDescent="0.2">
      <c r="B11" s="60" t="s">
        <v>141</v>
      </c>
      <c r="C11" s="60" t="s">
        <v>142</v>
      </c>
      <c r="D11" s="333" t="s">
        <v>143</v>
      </c>
      <c r="E11" s="334"/>
      <c r="F11" s="334"/>
      <c r="G11" s="334"/>
      <c r="H11" s="335"/>
    </row>
    <row r="12" spans="2:8" x14ac:dyDescent="0.2">
      <c r="B12" s="57" t="s">
        <v>90</v>
      </c>
      <c r="C12" s="59" t="s">
        <v>91</v>
      </c>
      <c r="D12" s="53" t="s">
        <v>144</v>
      </c>
      <c r="E12" s="53"/>
      <c r="F12" s="53"/>
      <c r="G12" s="53"/>
      <c r="H12" s="54"/>
    </row>
    <row r="13" spans="2:8" x14ac:dyDescent="0.2">
      <c r="B13" s="70"/>
      <c r="C13" s="58"/>
      <c r="D13" s="55" t="s">
        <v>145</v>
      </c>
      <c r="E13" s="55"/>
      <c r="F13" s="55"/>
      <c r="G13" s="55"/>
      <c r="H13" s="56"/>
    </row>
    <row r="15" spans="2:8" ht="14.25" x14ac:dyDescent="0.2">
      <c r="B15" s="66" t="s">
        <v>146</v>
      </c>
      <c r="C15" s="66"/>
      <c r="D15" s="67"/>
      <c r="E15" s="67"/>
      <c r="F15" s="67"/>
      <c r="G15" s="67"/>
      <c r="H15" s="67"/>
    </row>
    <row r="16" spans="2:8" x14ac:dyDescent="0.2">
      <c r="B16" s="15" t="s">
        <v>147</v>
      </c>
      <c r="C16" s="15" t="s">
        <v>27</v>
      </c>
      <c r="D16" s="15">
        <v>2025</v>
      </c>
      <c r="E16" s="15">
        <v>2024</v>
      </c>
      <c r="F16" s="15">
        <v>2023</v>
      </c>
      <c r="G16" s="15">
        <v>2022</v>
      </c>
      <c r="H16" s="15">
        <v>2021</v>
      </c>
    </row>
    <row r="17" spans="2:8" x14ac:dyDescent="0.2">
      <c r="B17" s="336" t="s">
        <v>148</v>
      </c>
      <c r="C17" s="7" t="s">
        <v>34</v>
      </c>
      <c r="D17" s="61">
        <v>9043.7999999999993</v>
      </c>
      <c r="E17" s="61">
        <v>8393</v>
      </c>
      <c r="F17" s="62">
        <v>6557</v>
      </c>
      <c r="G17" s="62">
        <v>4246</v>
      </c>
      <c r="H17" s="62">
        <v>5052</v>
      </c>
    </row>
    <row r="18" spans="2:8" ht="12.75" customHeight="1" x14ac:dyDescent="0.2">
      <c r="B18" s="337"/>
      <c r="C18" s="8" t="s">
        <v>53</v>
      </c>
      <c r="D18" s="63">
        <v>0</v>
      </c>
      <c r="E18" s="63">
        <v>232</v>
      </c>
      <c r="F18" s="62">
        <v>785</v>
      </c>
      <c r="G18" s="62">
        <v>583</v>
      </c>
      <c r="H18" s="62">
        <v>910</v>
      </c>
    </row>
    <row r="19" spans="2:8" x14ac:dyDescent="0.2">
      <c r="B19" s="337"/>
      <c r="C19" s="7" t="s">
        <v>43</v>
      </c>
      <c r="D19" s="61">
        <v>121</v>
      </c>
      <c r="E19" s="61">
        <v>107</v>
      </c>
      <c r="F19" s="62">
        <v>140</v>
      </c>
      <c r="G19" s="62">
        <v>164</v>
      </c>
      <c r="H19" s="62">
        <v>162</v>
      </c>
    </row>
    <row r="20" spans="2:8" x14ac:dyDescent="0.2">
      <c r="B20" s="337"/>
      <c r="C20" s="7" t="s">
        <v>62</v>
      </c>
      <c r="D20" s="62">
        <v>51.07</v>
      </c>
      <c r="E20" s="62">
        <v>0</v>
      </c>
      <c r="F20" s="62">
        <v>884</v>
      </c>
      <c r="G20" s="62">
        <v>750.51078350237697</v>
      </c>
      <c r="H20" s="62">
        <v>547</v>
      </c>
    </row>
    <row r="21" spans="2:8" x14ac:dyDescent="0.2">
      <c r="B21" s="337"/>
      <c r="C21" s="13" t="s">
        <v>149</v>
      </c>
      <c r="D21" s="62">
        <v>0.71000000000094599</v>
      </c>
      <c r="E21" s="62">
        <v>1</v>
      </c>
      <c r="F21" s="62">
        <v>1</v>
      </c>
      <c r="G21" s="62">
        <v>2</v>
      </c>
      <c r="H21" s="62">
        <v>2</v>
      </c>
    </row>
    <row r="22" spans="2:8" x14ac:dyDescent="0.2">
      <c r="B22" s="338"/>
      <c r="C22" s="16" t="s">
        <v>150</v>
      </c>
      <c r="D22" s="64">
        <f>SUM(D17:D21)</f>
        <v>9216.58</v>
      </c>
      <c r="E22" s="64">
        <f>SUM(E17:E21)</f>
        <v>8733</v>
      </c>
      <c r="F22" s="64">
        <f>SUM(F17:F21)</f>
        <v>8367</v>
      </c>
      <c r="G22" s="64">
        <f>SUM(G17:G21)</f>
        <v>5745.5107835023773</v>
      </c>
      <c r="H22" s="64">
        <f>SUM(H17:H21)</f>
        <v>6673</v>
      </c>
    </row>
    <row r="23" spans="2:8" x14ac:dyDescent="0.2">
      <c r="B23" s="330" t="s">
        <v>151</v>
      </c>
      <c r="C23" s="7" t="s">
        <v>43</v>
      </c>
      <c r="D23" s="62">
        <v>467</v>
      </c>
      <c r="E23" s="62">
        <v>526</v>
      </c>
      <c r="F23" s="62">
        <v>526</v>
      </c>
      <c r="G23" s="62">
        <v>479</v>
      </c>
      <c r="H23" s="62">
        <v>529</v>
      </c>
    </row>
    <row r="24" spans="2:8" x14ac:dyDescent="0.2">
      <c r="B24" s="331"/>
      <c r="C24" s="8" t="s">
        <v>53</v>
      </c>
      <c r="D24" s="62">
        <v>0</v>
      </c>
      <c r="E24" s="62">
        <v>237</v>
      </c>
      <c r="F24" s="62">
        <v>96</v>
      </c>
      <c r="G24" s="62">
        <v>106</v>
      </c>
      <c r="H24" s="62">
        <v>570</v>
      </c>
    </row>
    <row r="25" spans="2:8" x14ac:dyDescent="0.2">
      <c r="B25" s="331"/>
      <c r="C25" s="7" t="s">
        <v>34</v>
      </c>
      <c r="D25" s="62">
        <v>74.28</v>
      </c>
      <c r="E25" s="62">
        <v>52</v>
      </c>
      <c r="F25" s="62">
        <v>37</v>
      </c>
      <c r="G25" s="62">
        <v>96</v>
      </c>
      <c r="H25" s="62">
        <v>79</v>
      </c>
    </row>
    <row r="26" spans="2:8" x14ac:dyDescent="0.2">
      <c r="B26" s="331"/>
      <c r="C26" s="7" t="s">
        <v>62</v>
      </c>
      <c r="D26" s="62">
        <v>46.31</v>
      </c>
      <c r="E26" s="62">
        <v>0</v>
      </c>
      <c r="F26" s="62">
        <v>1361</v>
      </c>
      <c r="G26" s="62">
        <v>1518</v>
      </c>
      <c r="H26" s="62">
        <v>1632</v>
      </c>
    </row>
    <row r="27" spans="2:8" ht="12.75" customHeight="1" x14ac:dyDescent="0.2">
      <c r="B27" s="331"/>
      <c r="C27" s="13" t="s">
        <v>149</v>
      </c>
      <c r="D27" s="62">
        <v>3.4400000000000501</v>
      </c>
      <c r="E27" s="62">
        <v>3</v>
      </c>
      <c r="F27" s="62">
        <v>7</v>
      </c>
      <c r="G27" s="62">
        <v>10</v>
      </c>
      <c r="H27" s="62">
        <v>18</v>
      </c>
    </row>
    <row r="28" spans="2:8" x14ac:dyDescent="0.2">
      <c r="B28" s="332"/>
      <c r="C28" s="16" t="s">
        <v>150</v>
      </c>
      <c r="D28" s="64">
        <f>SUM(D23:D27)-1</f>
        <v>590.03</v>
      </c>
      <c r="E28" s="64">
        <f>SUM(E23:E27)</f>
        <v>818</v>
      </c>
      <c r="F28" s="64">
        <f>SUM(F23:F27)</f>
        <v>2027</v>
      </c>
      <c r="G28" s="64">
        <f>SUM(G23:G27)</f>
        <v>2209</v>
      </c>
      <c r="H28" s="64">
        <f>SUM(H23:H27)</f>
        <v>2828</v>
      </c>
    </row>
    <row r="29" spans="2:8" x14ac:dyDescent="0.2">
      <c r="B29" s="330" t="s">
        <v>152</v>
      </c>
      <c r="C29" s="7" t="s">
        <v>34</v>
      </c>
      <c r="D29" s="61">
        <v>270.24</v>
      </c>
      <c r="E29" s="61">
        <v>288</v>
      </c>
      <c r="F29" s="62">
        <v>209</v>
      </c>
      <c r="G29" s="62">
        <v>189</v>
      </c>
      <c r="H29" s="62">
        <v>217</v>
      </c>
    </row>
    <row r="30" spans="2:8" x14ac:dyDescent="0.2">
      <c r="B30" s="331"/>
      <c r="C30" s="7" t="s">
        <v>53</v>
      </c>
      <c r="D30" s="61">
        <v>0</v>
      </c>
      <c r="E30" s="61">
        <v>36</v>
      </c>
      <c r="F30" s="62">
        <v>28</v>
      </c>
      <c r="G30" s="62">
        <v>28</v>
      </c>
      <c r="H30" s="62">
        <v>28</v>
      </c>
    </row>
    <row r="31" spans="2:8" ht="12.75" customHeight="1" x14ac:dyDescent="0.2">
      <c r="B31" s="331"/>
      <c r="C31" s="13" t="s">
        <v>62</v>
      </c>
      <c r="D31" s="65">
        <v>0.34</v>
      </c>
      <c r="E31" s="65">
        <v>0</v>
      </c>
      <c r="F31" s="62">
        <v>7</v>
      </c>
      <c r="G31" s="62">
        <v>7</v>
      </c>
      <c r="H31" s="62">
        <v>9</v>
      </c>
    </row>
    <row r="32" spans="2:8" x14ac:dyDescent="0.2">
      <c r="B32" s="331"/>
      <c r="C32" s="7" t="s">
        <v>149</v>
      </c>
      <c r="D32" s="61">
        <v>0.74200000000001898</v>
      </c>
      <c r="E32" s="61">
        <v>1</v>
      </c>
      <c r="F32" s="65">
        <v>0</v>
      </c>
      <c r="G32" s="65">
        <v>0</v>
      </c>
      <c r="H32" s="65">
        <v>0</v>
      </c>
    </row>
    <row r="33" spans="2:8" x14ac:dyDescent="0.2">
      <c r="B33" s="332"/>
      <c r="C33" s="16" t="s">
        <v>150</v>
      </c>
      <c r="D33" s="64">
        <f>SUM(D29:D32)</f>
        <v>271.322</v>
      </c>
      <c r="E33" s="64">
        <f>SUM(E29:E32)</f>
        <v>325</v>
      </c>
      <c r="F33" s="64">
        <f>SUM(F29:F32)</f>
        <v>244</v>
      </c>
      <c r="G33" s="64">
        <f>SUM(G29:G32)</f>
        <v>224</v>
      </c>
      <c r="H33" s="64">
        <f>SUM(H29:H32)</f>
        <v>254</v>
      </c>
    </row>
    <row r="34" spans="2:8" ht="54.75" customHeight="1" x14ac:dyDescent="0.2">
      <c r="B34" s="329" t="s">
        <v>153</v>
      </c>
      <c r="C34" s="329"/>
      <c r="D34" s="329"/>
      <c r="E34" s="329"/>
      <c r="F34" s="329"/>
      <c r="G34" s="329"/>
      <c r="H34" s="329"/>
    </row>
    <row r="35" spans="2:8" x14ac:dyDescent="0.2">
      <c r="D35" s="117"/>
      <c r="E35" s="117"/>
      <c r="F35" s="117"/>
      <c r="G35" s="117"/>
      <c r="H35" s="117"/>
    </row>
  </sheetData>
  <mergeCells count="6">
    <mergeCell ref="B34:H34"/>
    <mergeCell ref="B29:B33"/>
    <mergeCell ref="B9:H9"/>
    <mergeCell ref="B23:B28"/>
    <mergeCell ref="D11:H11"/>
    <mergeCell ref="B17:B22"/>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3:J66"/>
  <sheetViews>
    <sheetView showGridLines="0" workbookViewId="0">
      <selection activeCell="D13" sqref="D13"/>
    </sheetView>
  </sheetViews>
  <sheetFormatPr defaultRowHeight="12.75" x14ac:dyDescent="0.2"/>
  <cols>
    <col min="2" max="2" width="21.140625" customWidth="1"/>
    <col min="3" max="3" width="21.42578125" customWidth="1"/>
    <col min="4" max="8" width="10.5703125" customWidth="1"/>
    <col min="9" max="10" width="8.85546875" customWidth="1"/>
  </cols>
  <sheetData>
    <row r="3" spans="2:10" x14ac:dyDescent="0.2">
      <c r="H3" s="4"/>
    </row>
    <row r="6" spans="2:10" x14ac:dyDescent="0.2">
      <c r="I6" s="3"/>
    </row>
    <row r="9" spans="2:10" ht="16.5" thickBot="1" x14ac:dyDescent="0.3">
      <c r="B9" s="297" t="s">
        <v>92</v>
      </c>
      <c r="C9" s="297"/>
      <c r="D9" s="297"/>
      <c r="E9" s="297"/>
      <c r="F9" s="297"/>
      <c r="G9" s="297"/>
      <c r="H9" s="297"/>
      <c r="J9" s="3"/>
    </row>
    <row r="10" spans="2:10" x14ac:dyDescent="0.2">
      <c r="J10" s="3"/>
    </row>
    <row r="11" spans="2:10" x14ac:dyDescent="0.2">
      <c r="B11" s="60" t="s">
        <v>141</v>
      </c>
      <c r="C11" s="60" t="s">
        <v>142</v>
      </c>
      <c r="D11" s="333" t="s">
        <v>143</v>
      </c>
      <c r="E11" s="334"/>
      <c r="F11" s="334"/>
      <c r="G11" s="334"/>
      <c r="H11" s="335"/>
    </row>
    <row r="12" spans="2:10" x14ac:dyDescent="0.2">
      <c r="B12" s="129" t="s">
        <v>154</v>
      </c>
      <c r="C12" s="143"/>
      <c r="D12" s="132" t="s">
        <v>155</v>
      </c>
      <c r="E12" s="132"/>
      <c r="F12" s="132"/>
      <c r="G12" s="132"/>
      <c r="H12" s="133"/>
    </row>
    <row r="14" spans="2:10" x14ac:dyDescent="0.2">
      <c r="B14" s="66" t="s">
        <v>156</v>
      </c>
      <c r="C14" s="66"/>
      <c r="D14" s="67"/>
      <c r="E14" s="67"/>
      <c r="F14" s="67"/>
      <c r="G14" s="67"/>
      <c r="H14" s="67"/>
    </row>
    <row r="15" spans="2:10" x14ac:dyDescent="0.2">
      <c r="B15" s="15" t="s">
        <v>147</v>
      </c>
      <c r="C15" s="15" t="s">
        <v>27</v>
      </c>
      <c r="D15" s="15">
        <v>2025</v>
      </c>
      <c r="E15" s="15">
        <v>2024</v>
      </c>
      <c r="F15" s="15">
        <v>2023</v>
      </c>
      <c r="G15" s="15">
        <v>2022</v>
      </c>
      <c r="H15" s="15">
        <v>2021</v>
      </c>
    </row>
    <row r="16" spans="2:10" ht="12.75" customHeight="1" x14ac:dyDescent="0.2">
      <c r="B16" s="336" t="s">
        <v>157</v>
      </c>
      <c r="C16" s="7" t="s">
        <v>45</v>
      </c>
      <c r="D16" s="112">
        <v>333.77</v>
      </c>
      <c r="E16" s="112">
        <v>333.77</v>
      </c>
      <c r="F16" s="112">
        <v>333.77</v>
      </c>
      <c r="G16" s="112">
        <v>333.77</v>
      </c>
      <c r="H16" s="112">
        <v>333.77</v>
      </c>
    </row>
    <row r="17" spans="2:10" x14ac:dyDescent="0.2">
      <c r="B17" s="337"/>
      <c r="C17" s="7" t="s">
        <v>59</v>
      </c>
      <c r="D17" s="112">
        <v>3200</v>
      </c>
      <c r="E17" s="112">
        <v>3200</v>
      </c>
      <c r="F17" s="112">
        <v>3200</v>
      </c>
      <c r="G17" s="112">
        <v>3200</v>
      </c>
      <c r="H17" s="112">
        <v>3200</v>
      </c>
    </row>
    <row r="18" spans="2:10" ht="14.25" x14ac:dyDescent="0.2">
      <c r="B18" s="337"/>
      <c r="C18" s="7" t="s">
        <v>158</v>
      </c>
      <c r="D18" s="112" t="s">
        <v>159</v>
      </c>
      <c r="E18" s="112" t="s">
        <v>159</v>
      </c>
      <c r="F18" s="112">
        <v>12955.1</v>
      </c>
      <c r="G18" s="112">
        <v>12955.1</v>
      </c>
      <c r="H18" s="112">
        <v>12955.1</v>
      </c>
    </row>
    <row r="19" spans="2:10" x14ac:dyDescent="0.2">
      <c r="B19" s="337"/>
      <c r="C19" s="7" t="s">
        <v>43</v>
      </c>
      <c r="D19" s="112">
        <v>8100</v>
      </c>
      <c r="E19" s="112">
        <v>8100</v>
      </c>
      <c r="F19" s="112">
        <v>8100</v>
      </c>
      <c r="G19" s="112">
        <v>8100</v>
      </c>
      <c r="H19" s="112">
        <v>8100</v>
      </c>
      <c r="J19" s="3"/>
    </row>
    <row r="20" spans="2:10" x14ac:dyDescent="0.2">
      <c r="B20" s="337"/>
      <c r="C20" s="7" t="s">
        <v>34</v>
      </c>
      <c r="D20" s="112">
        <v>9690</v>
      </c>
      <c r="E20" s="112">
        <v>9690.1</v>
      </c>
      <c r="F20" s="112">
        <v>9434</v>
      </c>
      <c r="G20" s="112">
        <v>9434</v>
      </c>
      <c r="H20" s="112">
        <v>9434</v>
      </c>
      <c r="J20" s="3"/>
    </row>
    <row r="21" spans="2:10" x14ac:dyDescent="0.2">
      <c r="B21" s="337"/>
      <c r="C21" s="7" t="s">
        <v>49</v>
      </c>
      <c r="D21" s="112">
        <v>412</v>
      </c>
      <c r="E21" s="112">
        <v>412</v>
      </c>
      <c r="F21" s="112">
        <v>412</v>
      </c>
      <c r="G21" s="112">
        <v>412</v>
      </c>
      <c r="H21" s="112">
        <v>412</v>
      </c>
      <c r="J21" s="3"/>
    </row>
    <row r="22" spans="2:10" x14ac:dyDescent="0.2">
      <c r="B22" s="337"/>
      <c r="C22" s="8" t="s">
        <v>53</v>
      </c>
      <c r="D22" s="112">
        <v>3533.2</v>
      </c>
      <c r="E22" s="112">
        <v>3533.2</v>
      </c>
      <c r="F22" s="112">
        <v>3533.2</v>
      </c>
      <c r="G22" s="112">
        <v>3389.2</v>
      </c>
      <c r="H22" s="112">
        <v>3389.2</v>
      </c>
    </row>
    <row r="23" spans="2:10" x14ac:dyDescent="0.2">
      <c r="B23" s="337"/>
      <c r="C23" s="7" t="s">
        <v>160</v>
      </c>
      <c r="D23" s="112">
        <v>95000</v>
      </c>
      <c r="E23" s="112">
        <v>95000</v>
      </c>
      <c r="F23" s="112">
        <v>95000</v>
      </c>
      <c r="G23" s="112">
        <v>95000</v>
      </c>
      <c r="H23" s="112">
        <v>95000</v>
      </c>
    </row>
    <row r="24" spans="2:10" x14ac:dyDescent="0.2">
      <c r="B24" s="338"/>
      <c r="C24" s="16" t="s">
        <v>150</v>
      </c>
      <c r="D24" s="72">
        <f>SUM(D16:D23)</f>
        <v>120268.97</v>
      </c>
      <c r="E24" s="72">
        <f>SUM(E16:E23)</f>
        <v>120269.07</v>
      </c>
      <c r="F24" s="72">
        <f>SUM(F16:F23)</f>
        <v>132968.07</v>
      </c>
      <c r="G24" s="72">
        <f>SUM(G16:G23)</f>
        <v>132824.07</v>
      </c>
      <c r="H24" s="72">
        <f>SUM(H16:H23)</f>
        <v>132824.07</v>
      </c>
    </row>
    <row r="25" spans="2:10" x14ac:dyDescent="0.2">
      <c r="B25" s="336" t="s">
        <v>161</v>
      </c>
      <c r="C25" s="7" t="s">
        <v>45</v>
      </c>
      <c r="D25" s="112">
        <v>17.1357</v>
      </c>
      <c r="E25" s="112">
        <v>17.105699999999999</v>
      </c>
      <c r="F25" s="112">
        <v>17</v>
      </c>
      <c r="G25" s="112">
        <v>17</v>
      </c>
      <c r="H25" s="112">
        <v>17</v>
      </c>
    </row>
    <row r="26" spans="2:10" x14ac:dyDescent="0.2">
      <c r="B26" s="337"/>
      <c r="C26" s="7" t="s">
        <v>59</v>
      </c>
      <c r="D26" s="112">
        <v>1056</v>
      </c>
      <c r="E26" s="112">
        <v>1056</v>
      </c>
      <c r="F26" s="112">
        <v>1056</v>
      </c>
      <c r="G26" s="112">
        <v>1056</v>
      </c>
      <c r="H26" s="112">
        <v>1056</v>
      </c>
    </row>
    <row r="27" spans="2:10" ht="14.25" x14ac:dyDescent="0.2">
      <c r="B27" s="337"/>
      <c r="C27" s="7" t="s">
        <v>158</v>
      </c>
      <c r="D27" s="112" t="s">
        <v>159</v>
      </c>
      <c r="E27" s="112" t="s">
        <v>159</v>
      </c>
      <c r="F27" s="112">
        <v>3828.49</v>
      </c>
      <c r="G27" s="112">
        <v>3305</v>
      </c>
      <c r="H27" s="112">
        <v>3080</v>
      </c>
    </row>
    <row r="28" spans="2:10" x14ac:dyDescent="0.2">
      <c r="B28" s="337"/>
      <c r="C28" s="7" t="s">
        <v>43</v>
      </c>
      <c r="D28" s="112">
        <v>1761.5</v>
      </c>
      <c r="E28" s="112">
        <v>1750.5</v>
      </c>
      <c r="F28" s="112">
        <v>1738.5</v>
      </c>
      <c r="G28" s="112">
        <v>1424</v>
      </c>
      <c r="H28" s="112">
        <v>1416</v>
      </c>
    </row>
    <row r="29" spans="2:10" x14ac:dyDescent="0.2">
      <c r="B29" s="337"/>
      <c r="C29" s="7" t="s">
        <v>34</v>
      </c>
      <c r="D29" s="112">
        <v>7497</v>
      </c>
      <c r="E29" s="112">
        <v>7321.64</v>
      </c>
      <c r="F29" s="112">
        <v>6929.29</v>
      </c>
      <c r="G29" s="112">
        <v>6039</v>
      </c>
      <c r="H29" s="112">
        <v>5941</v>
      </c>
    </row>
    <row r="30" spans="2:10" x14ac:dyDescent="0.2">
      <c r="B30" s="337"/>
      <c r="C30" s="7" t="s">
        <v>49</v>
      </c>
      <c r="D30" s="112">
        <v>228</v>
      </c>
      <c r="E30" s="112">
        <v>221</v>
      </c>
      <c r="F30" s="112">
        <v>221</v>
      </c>
      <c r="G30" s="112">
        <v>221</v>
      </c>
      <c r="H30" s="112">
        <v>219</v>
      </c>
    </row>
    <row r="31" spans="2:10" x14ac:dyDescent="0.2">
      <c r="B31" s="337"/>
      <c r="C31" s="8" t="s">
        <v>53</v>
      </c>
      <c r="D31" s="112">
        <v>2773.42</v>
      </c>
      <c r="E31" s="112">
        <v>2747.67</v>
      </c>
      <c r="F31" s="112">
        <v>2715.38</v>
      </c>
      <c r="G31" s="112">
        <v>2675</v>
      </c>
      <c r="H31" s="112">
        <v>2594</v>
      </c>
    </row>
    <row r="32" spans="2:10" x14ac:dyDescent="0.2">
      <c r="B32" s="337"/>
      <c r="C32" s="7" t="s">
        <v>160</v>
      </c>
      <c r="D32" s="112">
        <v>6896.65</v>
      </c>
      <c r="E32" s="112">
        <v>6876.61</v>
      </c>
      <c r="F32" s="112">
        <v>6853</v>
      </c>
      <c r="G32" s="112">
        <v>6830</v>
      </c>
      <c r="H32" s="112">
        <v>6826</v>
      </c>
    </row>
    <row r="33" spans="2:8" x14ac:dyDescent="0.2">
      <c r="B33" s="338"/>
      <c r="C33" s="16" t="s">
        <v>150</v>
      </c>
      <c r="D33" s="72">
        <f>SUM(D25:D32)</f>
        <v>20229.705699999999</v>
      </c>
      <c r="E33" s="72">
        <f>SUM(E25:E32)</f>
        <v>19990.525699999998</v>
      </c>
      <c r="F33" s="72">
        <f>SUM(F25:F32)</f>
        <v>23358.66</v>
      </c>
      <c r="G33" s="72">
        <f>SUM(G25:G32)</f>
        <v>21567</v>
      </c>
      <c r="H33" s="72">
        <f>SUM(H25:H32)</f>
        <v>21149</v>
      </c>
    </row>
    <row r="34" spans="2:8" ht="12.75" customHeight="1" x14ac:dyDescent="0.2">
      <c r="B34" s="336" t="s">
        <v>162</v>
      </c>
      <c r="C34" s="7" t="s">
        <v>45</v>
      </c>
      <c r="D34" s="121">
        <v>2.1659999999999999</v>
      </c>
      <c r="E34" s="121">
        <v>2.056</v>
      </c>
      <c r="F34" s="122">
        <v>2</v>
      </c>
      <c r="G34" s="122">
        <v>2</v>
      </c>
      <c r="H34" s="122">
        <v>2</v>
      </c>
    </row>
    <row r="35" spans="2:8" x14ac:dyDescent="0.2">
      <c r="B35" s="337"/>
      <c r="C35" s="7" t="s">
        <v>59</v>
      </c>
      <c r="D35" s="121">
        <v>358</v>
      </c>
      <c r="E35" s="121">
        <v>356.25</v>
      </c>
      <c r="F35" s="122">
        <v>333</v>
      </c>
      <c r="G35" s="122">
        <v>333</v>
      </c>
      <c r="H35" s="122">
        <v>316</v>
      </c>
    </row>
    <row r="36" spans="2:8" ht="14.25" x14ac:dyDescent="0.2">
      <c r="B36" s="337"/>
      <c r="C36" s="7" t="s">
        <v>158</v>
      </c>
      <c r="D36" s="112" t="s">
        <v>159</v>
      </c>
      <c r="E36" s="112" t="s">
        <v>159</v>
      </c>
      <c r="F36" s="122">
        <v>1554</v>
      </c>
      <c r="G36" s="122">
        <v>1518</v>
      </c>
      <c r="H36" s="122">
        <v>1482</v>
      </c>
    </row>
    <row r="37" spans="2:8" x14ac:dyDescent="0.2">
      <c r="B37" s="337"/>
      <c r="C37" s="7" t="s">
        <v>43</v>
      </c>
      <c r="D37" s="121">
        <v>65</v>
      </c>
      <c r="E37" s="121">
        <v>49.8</v>
      </c>
      <c r="F37" s="122">
        <v>49.8</v>
      </c>
      <c r="G37" s="122">
        <v>28</v>
      </c>
      <c r="H37" s="122">
        <v>22</v>
      </c>
    </row>
    <row r="38" spans="2:8" x14ac:dyDescent="0.2">
      <c r="B38" s="337"/>
      <c r="C38" s="7" t="s">
        <v>34</v>
      </c>
      <c r="D38" s="121">
        <v>200</v>
      </c>
      <c r="E38" s="121">
        <v>183.2</v>
      </c>
      <c r="F38" s="122">
        <v>147.19999999999999</v>
      </c>
      <c r="G38" s="122">
        <v>118</v>
      </c>
      <c r="H38" s="122">
        <v>101</v>
      </c>
    </row>
    <row r="39" spans="2:8" x14ac:dyDescent="0.2">
      <c r="B39" s="337"/>
      <c r="C39" s="7" t="s">
        <v>49</v>
      </c>
      <c r="D39" s="121">
        <v>95</v>
      </c>
      <c r="E39" s="121">
        <v>95</v>
      </c>
      <c r="F39" s="122">
        <v>95</v>
      </c>
      <c r="G39" s="122">
        <v>94</v>
      </c>
      <c r="H39" s="122">
        <v>47</v>
      </c>
    </row>
    <row r="40" spans="2:8" x14ac:dyDescent="0.2">
      <c r="B40" s="337"/>
      <c r="C40" s="8" t="s">
        <v>53</v>
      </c>
      <c r="D40" s="121">
        <v>52</v>
      </c>
      <c r="E40" s="121">
        <v>52.4</v>
      </c>
      <c r="F40" s="122">
        <v>22.8</v>
      </c>
      <c r="G40" s="122">
        <v>15</v>
      </c>
      <c r="H40" s="122">
        <v>15</v>
      </c>
    </row>
    <row r="41" spans="2:8" x14ac:dyDescent="0.2">
      <c r="B41" s="337"/>
      <c r="C41" s="7" t="s">
        <v>160</v>
      </c>
      <c r="D41" s="121">
        <v>202</v>
      </c>
      <c r="E41" s="121">
        <v>187.02</v>
      </c>
      <c r="F41" s="122">
        <v>168</v>
      </c>
      <c r="G41" s="122">
        <v>158</v>
      </c>
      <c r="H41" s="122">
        <v>134</v>
      </c>
    </row>
    <row r="42" spans="2:8" x14ac:dyDescent="0.2">
      <c r="B42" s="338"/>
      <c r="C42" s="16" t="s">
        <v>150</v>
      </c>
      <c r="D42" s="72">
        <f>SUM(D34:D41)</f>
        <v>974.16599999999994</v>
      </c>
      <c r="E42" s="72">
        <f>SUM(E34:E41)</f>
        <v>925.726</v>
      </c>
      <c r="F42" s="72">
        <f>SUM(F34:F41)</f>
        <v>2371.8000000000002</v>
      </c>
      <c r="G42" s="72">
        <f>SUM(G34:G41)</f>
        <v>2266</v>
      </c>
      <c r="H42" s="72">
        <f>SUM(H34:H41)</f>
        <v>2119</v>
      </c>
    </row>
    <row r="43" spans="2:8" ht="39.6" customHeight="1" x14ac:dyDescent="0.2">
      <c r="B43" s="339" t="s">
        <v>163</v>
      </c>
      <c r="C43" s="339"/>
      <c r="D43" s="339"/>
      <c r="E43" s="339"/>
      <c r="F43" s="339"/>
      <c r="G43" s="339"/>
      <c r="H43" s="339"/>
    </row>
    <row r="45" spans="2:8" ht="12.75" customHeight="1" x14ac:dyDescent="0.2">
      <c r="B45" s="66" t="s">
        <v>164</v>
      </c>
      <c r="C45" s="66"/>
      <c r="D45" s="67"/>
      <c r="E45" s="67"/>
      <c r="F45" s="67"/>
      <c r="G45" s="67"/>
      <c r="H45" s="67"/>
    </row>
    <row r="46" spans="2:8" x14ac:dyDescent="0.2">
      <c r="B46" s="15" t="s">
        <v>147</v>
      </c>
      <c r="C46" s="15" t="s">
        <v>27</v>
      </c>
      <c r="D46" s="15">
        <v>2025</v>
      </c>
      <c r="E46" s="15">
        <v>2024</v>
      </c>
      <c r="F46" s="15">
        <v>2023</v>
      </c>
      <c r="G46" s="15">
        <v>2022</v>
      </c>
      <c r="H46" s="15">
        <v>2021</v>
      </c>
    </row>
    <row r="47" spans="2:8" x14ac:dyDescent="0.2">
      <c r="B47" s="336" t="s">
        <v>165</v>
      </c>
      <c r="C47" s="13" t="s">
        <v>59</v>
      </c>
      <c r="D47" s="37" t="s">
        <v>166</v>
      </c>
      <c r="E47" s="37" t="s">
        <v>166</v>
      </c>
      <c r="F47" s="68" t="s">
        <v>166</v>
      </c>
      <c r="G47" s="68" t="s">
        <v>166</v>
      </c>
      <c r="H47" s="68" t="s">
        <v>166</v>
      </c>
    </row>
    <row r="48" spans="2:8" x14ac:dyDescent="0.2">
      <c r="B48" s="337"/>
      <c r="C48" s="7" t="s">
        <v>62</v>
      </c>
      <c r="D48" s="37" t="s">
        <v>166</v>
      </c>
      <c r="E48" s="37" t="s">
        <v>166</v>
      </c>
      <c r="F48" s="68" t="s">
        <v>166</v>
      </c>
      <c r="G48" s="68" t="s">
        <v>166</v>
      </c>
      <c r="H48" s="68" t="s">
        <v>166</v>
      </c>
    </row>
    <row r="49" spans="2:8" x14ac:dyDescent="0.2">
      <c r="B49" s="337"/>
      <c r="C49" s="7" t="s">
        <v>43</v>
      </c>
      <c r="D49" s="37" t="s">
        <v>166</v>
      </c>
      <c r="E49" s="37" t="s">
        <v>166</v>
      </c>
      <c r="F49" s="68" t="s">
        <v>166</v>
      </c>
      <c r="G49" s="68" t="s">
        <v>166</v>
      </c>
      <c r="H49" s="68" t="s">
        <v>166</v>
      </c>
    </row>
    <row r="50" spans="2:8" x14ac:dyDescent="0.2">
      <c r="B50" s="337"/>
      <c r="C50" s="7" t="s">
        <v>34</v>
      </c>
      <c r="D50" s="37" t="s">
        <v>166</v>
      </c>
      <c r="E50" s="37" t="s">
        <v>166</v>
      </c>
      <c r="F50" s="68" t="s">
        <v>166</v>
      </c>
      <c r="G50" s="68" t="s">
        <v>166</v>
      </c>
      <c r="H50" s="68" t="s">
        <v>166</v>
      </c>
    </row>
    <row r="51" spans="2:8" x14ac:dyDescent="0.2">
      <c r="B51" s="337"/>
      <c r="C51" s="8" t="s">
        <v>53</v>
      </c>
      <c r="D51" s="69" t="s">
        <v>166</v>
      </c>
      <c r="E51" s="69" t="s">
        <v>166</v>
      </c>
      <c r="F51" s="68" t="s">
        <v>166</v>
      </c>
      <c r="G51" s="68" t="s">
        <v>166</v>
      </c>
      <c r="H51" s="68" t="s">
        <v>166</v>
      </c>
    </row>
    <row r="52" spans="2:8" x14ac:dyDescent="0.2">
      <c r="B52" s="338"/>
      <c r="C52" s="7" t="s">
        <v>167</v>
      </c>
      <c r="D52" s="37" t="s">
        <v>166</v>
      </c>
      <c r="E52" s="37" t="s">
        <v>166</v>
      </c>
      <c r="F52" s="68" t="s">
        <v>166</v>
      </c>
      <c r="G52" s="68" t="s">
        <v>166</v>
      </c>
      <c r="H52" s="68" t="s">
        <v>166</v>
      </c>
    </row>
    <row r="54" spans="2:8" x14ac:dyDescent="0.2">
      <c r="B54" s="66" t="s">
        <v>168</v>
      </c>
      <c r="C54" s="66"/>
      <c r="D54" s="67"/>
      <c r="E54" s="67"/>
      <c r="F54" s="67"/>
      <c r="G54" s="67"/>
      <c r="H54" s="67"/>
    </row>
    <row r="55" spans="2:8" x14ac:dyDescent="0.2">
      <c r="B55" s="15"/>
      <c r="C55" s="15"/>
      <c r="D55" s="340" t="s">
        <v>169</v>
      </c>
      <c r="E55" s="341"/>
      <c r="F55" s="341"/>
      <c r="G55" s="341"/>
      <c r="H55" s="342"/>
    </row>
    <row r="56" spans="2:8" ht="24.75" customHeight="1" x14ac:dyDescent="0.2">
      <c r="B56" s="73" t="s">
        <v>170</v>
      </c>
      <c r="C56" s="73" t="s">
        <v>27</v>
      </c>
      <c r="D56" s="74" t="s">
        <v>171</v>
      </c>
      <c r="E56" s="74" t="s">
        <v>172</v>
      </c>
      <c r="F56" s="74" t="s">
        <v>173</v>
      </c>
      <c r="G56" s="74" t="s">
        <v>174</v>
      </c>
      <c r="H56" s="74" t="s">
        <v>175</v>
      </c>
    </row>
    <row r="57" spans="2:8" x14ac:dyDescent="0.2">
      <c r="B57" s="13" t="s">
        <v>60</v>
      </c>
      <c r="C57" s="13" t="s">
        <v>59</v>
      </c>
      <c r="D57" s="172">
        <v>1</v>
      </c>
      <c r="E57" s="172">
        <v>15</v>
      </c>
      <c r="F57" s="172">
        <v>13</v>
      </c>
      <c r="G57" s="172">
        <v>23</v>
      </c>
      <c r="H57" s="172">
        <v>0</v>
      </c>
    </row>
    <row r="58" spans="2:8" x14ac:dyDescent="0.2">
      <c r="B58" s="7" t="s">
        <v>64</v>
      </c>
      <c r="C58" s="7" t="s">
        <v>62</v>
      </c>
      <c r="D58" s="172">
        <v>12</v>
      </c>
      <c r="E58" s="172">
        <v>25</v>
      </c>
      <c r="F58" s="172">
        <v>13</v>
      </c>
      <c r="G58" s="172">
        <v>4</v>
      </c>
      <c r="H58" s="172">
        <v>13</v>
      </c>
    </row>
    <row r="59" spans="2:8" x14ac:dyDescent="0.2">
      <c r="B59" s="7" t="s">
        <v>46</v>
      </c>
      <c r="C59" s="7" t="s">
        <v>45</v>
      </c>
      <c r="D59" s="172">
        <v>0</v>
      </c>
      <c r="E59" s="172">
        <v>1</v>
      </c>
      <c r="F59" s="172">
        <v>2</v>
      </c>
      <c r="G59" s="172">
        <v>7</v>
      </c>
      <c r="H59" s="172">
        <v>0</v>
      </c>
    </row>
    <row r="60" spans="2:8" x14ac:dyDescent="0.2">
      <c r="B60" s="7" t="s">
        <v>44</v>
      </c>
      <c r="C60" s="7" t="s">
        <v>43</v>
      </c>
      <c r="D60" s="172">
        <v>0</v>
      </c>
      <c r="E60" s="172">
        <v>0</v>
      </c>
      <c r="F60" s="172">
        <v>3</v>
      </c>
      <c r="G60" s="172">
        <v>0</v>
      </c>
      <c r="H60" s="172">
        <v>0</v>
      </c>
    </row>
    <row r="61" spans="2:8" x14ac:dyDescent="0.2">
      <c r="B61" s="7" t="s">
        <v>36</v>
      </c>
      <c r="C61" s="8" t="s">
        <v>34</v>
      </c>
      <c r="D61" s="172">
        <v>0</v>
      </c>
      <c r="E61" s="172">
        <v>1</v>
      </c>
      <c r="F61" s="172">
        <v>5</v>
      </c>
      <c r="G61" s="172">
        <v>5</v>
      </c>
      <c r="H61" s="172">
        <v>11</v>
      </c>
    </row>
    <row r="62" spans="2:8" x14ac:dyDescent="0.2">
      <c r="B62" s="7" t="s">
        <v>176</v>
      </c>
      <c r="C62" s="7" t="s">
        <v>49</v>
      </c>
      <c r="D62" s="172">
        <v>0</v>
      </c>
      <c r="E62" s="172">
        <v>1</v>
      </c>
      <c r="F62" s="172">
        <v>3</v>
      </c>
      <c r="G62" s="172">
        <v>0</v>
      </c>
      <c r="H62" s="172">
        <v>0</v>
      </c>
    </row>
    <row r="63" spans="2:8" x14ac:dyDescent="0.2">
      <c r="B63" s="7" t="s">
        <v>55</v>
      </c>
      <c r="C63" s="7" t="s">
        <v>53</v>
      </c>
      <c r="D63" s="172">
        <v>2</v>
      </c>
      <c r="E63" s="172">
        <v>12</v>
      </c>
      <c r="F63" s="172">
        <v>17</v>
      </c>
      <c r="G63" s="172">
        <v>18</v>
      </c>
      <c r="H63" s="172">
        <v>0</v>
      </c>
    </row>
    <row r="64" spans="2:8" x14ac:dyDescent="0.2">
      <c r="B64" s="7" t="s">
        <v>36</v>
      </c>
      <c r="C64" s="7" t="s">
        <v>167</v>
      </c>
      <c r="D64" s="172">
        <v>8</v>
      </c>
      <c r="E64" s="172">
        <v>13</v>
      </c>
      <c r="F64" s="172">
        <v>12</v>
      </c>
      <c r="G64" s="172">
        <v>0</v>
      </c>
      <c r="H64" s="172">
        <v>0</v>
      </c>
    </row>
    <row r="66" spans="2:2" x14ac:dyDescent="0.2">
      <c r="B66" s="201"/>
    </row>
  </sheetData>
  <mergeCells count="8">
    <mergeCell ref="B43:H43"/>
    <mergeCell ref="D55:H55"/>
    <mergeCell ref="B9:H9"/>
    <mergeCell ref="B25:B33"/>
    <mergeCell ref="B34:B42"/>
    <mergeCell ref="B47:B52"/>
    <mergeCell ref="D11:H11"/>
    <mergeCell ref="B16:B24"/>
  </mergeCells>
  <pageMargins left="0.7" right="0.7" top="0.75" bottom="0.75" header="0.3" footer="0.3"/>
  <pageSetup paperSize="8" orientation="portrait" horizontalDpi="360" verticalDpi="360" r:id="rId1"/>
  <headerFooter>
    <oddHeader>&amp;C&amp;"Calibri"&amp;8&amp;K000000 C2 - INTERNAL&amp;1#_x000D_</oddHeader>
  </headerFooter>
  <ignoredErrors>
    <ignoredError sqref="D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3:N214"/>
  <sheetViews>
    <sheetView showGridLines="0" zoomScaleNormal="100" workbookViewId="0">
      <selection activeCell="D18" sqref="D18"/>
    </sheetView>
  </sheetViews>
  <sheetFormatPr defaultRowHeight="12.75" x14ac:dyDescent="0.2"/>
  <cols>
    <col min="2" max="2" width="23.42578125" customWidth="1"/>
    <col min="3" max="3" width="24.5703125" customWidth="1"/>
    <col min="4" max="8" width="12.5703125" customWidth="1"/>
    <col min="9" max="9" width="6.140625" customWidth="1"/>
    <col min="10" max="10" width="15.140625" customWidth="1"/>
    <col min="11" max="11" width="8.42578125" customWidth="1"/>
    <col min="12" max="12" width="7.5703125" customWidth="1"/>
    <col min="13" max="13" width="10.42578125" bestFit="1" customWidth="1"/>
    <col min="14" max="14" width="9.42578125" bestFit="1" customWidth="1"/>
    <col min="15" max="17" width="10.42578125" bestFit="1" customWidth="1"/>
    <col min="21" max="21" width="23.5703125" customWidth="1"/>
    <col min="22" max="22" width="24.5703125" customWidth="1"/>
    <col min="23" max="27" width="12.5703125" customWidth="1"/>
  </cols>
  <sheetData>
    <row r="3" spans="2:11" x14ac:dyDescent="0.2">
      <c r="J3" s="4"/>
    </row>
    <row r="6" spans="2:11" x14ac:dyDescent="0.2">
      <c r="K6" s="3"/>
    </row>
    <row r="9" spans="2:11" ht="16.5" thickBot="1" x14ac:dyDescent="0.3">
      <c r="B9" s="297" t="s">
        <v>177</v>
      </c>
      <c r="C9" s="297"/>
      <c r="D9" s="297"/>
      <c r="E9" s="297"/>
      <c r="F9" s="297"/>
      <c r="G9" s="297"/>
      <c r="H9" s="297"/>
    </row>
    <row r="11" spans="2:11" x14ac:dyDescent="0.2">
      <c r="B11" s="60" t="s">
        <v>141</v>
      </c>
      <c r="C11" s="60" t="s">
        <v>142</v>
      </c>
      <c r="D11" s="352" t="s">
        <v>143</v>
      </c>
      <c r="E11" s="353"/>
      <c r="F11" s="353"/>
      <c r="G11" s="353"/>
      <c r="H11" s="354"/>
    </row>
    <row r="12" spans="2:11" x14ac:dyDescent="0.2">
      <c r="B12" s="71" t="s">
        <v>178</v>
      </c>
      <c r="C12" s="124" t="s">
        <v>179</v>
      </c>
      <c r="D12" s="124" t="s">
        <v>180</v>
      </c>
      <c r="E12" s="53"/>
      <c r="F12" s="53"/>
      <c r="G12" s="53"/>
      <c r="H12" s="54"/>
    </row>
    <row r="13" spans="2:11" x14ac:dyDescent="0.2">
      <c r="B13" s="123" t="s">
        <v>181</v>
      </c>
      <c r="C13" s="125" t="s">
        <v>182</v>
      </c>
      <c r="D13" s="125" t="s">
        <v>183</v>
      </c>
      <c r="E13" s="26"/>
      <c r="F13" s="26"/>
      <c r="G13" s="26"/>
      <c r="H13" s="116"/>
    </row>
    <row r="14" spans="2:11" x14ac:dyDescent="0.2">
      <c r="B14" s="123" t="s">
        <v>184</v>
      </c>
      <c r="C14" s="125"/>
      <c r="D14" s="125" t="s">
        <v>185</v>
      </c>
      <c r="E14" s="26"/>
      <c r="F14" s="26"/>
      <c r="G14" s="26"/>
      <c r="H14" s="116"/>
    </row>
    <row r="15" spans="2:11" x14ac:dyDescent="0.2">
      <c r="B15" s="123"/>
      <c r="C15" s="125"/>
      <c r="D15" s="125" t="s">
        <v>186</v>
      </c>
      <c r="E15" s="26"/>
      <c r="F15" s="26"/>
      <c r="G15" s="26"/>
      <c r="H15" s="116"/>
    </row>
    <row r="16" spans="2:11" x14ac:dyDescent="0.2">
      <c r="B16" s="123"/>
      <c r="C16" s="125"/>
      <c r="D16" s="125" t="s">
        <v>145</v>
      </c>
      <c r="E16" s="26"/>
      <c r="F16" s="26"/>
      <c r="G16" s="26"/>
      <c r="H16" s="116"/>
    </row>
    <row r="17" spans="2:8" x14ac:dyDescent="0.2">
      <c r="B17" s="127"/>
      <c r="C17" s="126"/>
      <c r="D17" s="126" t="s">
        <v>187</v>
      </c>
      <c r="E17" s="55"/>
      <c r="F17" s="55"/>
      <c r="G17" s="55"/>
      <c r="H17" s="56"/>
    </row>
    <row r="19" spans="2:8" ht="14.25" x14ac:dyDescent="0.2">
      <c r="B19" s="66" t="s">
        <v>188</v>
      </c>
      <c r="C19" s="66"/>
      <c r="D19" s="66"/>
      <c r="E19" s="75"/>
      <c r="F19" s="75"/>
      <c r="G19" s="75"/>
      <c r="H19" s="75"/>
    </row>
    <row r="20" spans="2:8" x14ac:dyDescent="0.2">
      <c r="B20" s="340" t="s">
        <v>189</v>
      </c>
      <c r="C20" s="342"/>
      <c r="D20" s="15">
        <v>2025</v>
      </c>
      <c r="E20" s="15">
        <v>2024</v>
      </c>
      <c r="F20" s="15">
        <v>2023</v>
      </c>
      <c r="G20" s="15">
        <v>2022</v>
      </c>
      <c r="H20" s="15">
        <v>2021</v>
      </c>
    </row>
    <row r="21" spans="2:8" ht="14.25" x14ac:dyDescent="0.2">
      <c r="B21" s="28" t="s">
        <v>190</v>
      </c>
      <c r="C21" s="29"/>
      <c r="D21" s="76">
        <v>8496.3147915512309</v>
      </c>
      <c r="E21" s="76">
        <v>7254.2122887904106</v>
      </c>
      <c r="F21" s="76">
        <v>9087.6170524674199</v>
      </c>
      <c r="G21" s="76">
        <v>9180</v>
      </c>
      <c r="H21" s="76">
        <v>8377</v>
      </c>
    </row>
    <row r="22" spans="2:8" x14ac:dyDescent="0.2">
      <c r="B22" s="28" t="s">
        <v>191</v>
      </c>
      <c r="C22" s="29"/>
      <c r="D22" s="76">
        <v>294.52637807999997</v>
      </c>
      <c r="E22" s="76">
        <v>0</v>
      </c>
      <c r="F22" s="76">
        <v>7482.4524715919997</v>
      </c>
      <c r="G22" s="76">
        <v>8102</v>
      </c>
      <c r="H22" s="76">
        <v>8081.5631720788997</v>
      </c>
    </row>
    <row r="23" spans="2:8" x14ac:dyDescent="0.2">
      <c r="B23" s="28" t="s">
        <v>192</v>
      </c>
      <c r="C23" s="29"/>
      <c r="D23" s="76">
        <v>4759.3431186996704</v>
      </c>
      <c r="E23" s="76">
        <v>4847.1740158230405</v>
      </c>
      <c r="F23" s="76">
        <v>5502</v>
      </c>
      <c r="G23" s="76">
        <v>6338</v>
      </c>
      <c r="H23" s="76">
        <v>5688</v>
      </c>
    </row>
    <row r="24" spans="2:8" ht="14.25" x14ac:dyDescent="0.2">
      <c r="B24" s="28" t="s">
        <v>193</v>
      </c>
      <c r="C24" s="29"/>
      <c r="D24" s="76">
        <v>1984.1652300896401</v>
      </c>
      <c r="E24" s="76">
        <v>2436.63990564907</v>
      </c>
      <c r="F24" s="76">
        <v>1167.2871643948499</v>
      </c>
      <c r="G24" s="76">
        <v>1384</v>
      </c>
      <c r="H24" s="76">
        <v>2098</v>
      </c>
    </row>
    <row r="25" spans="2:8" x14ac:dyDescent="0.2">
      <c r="B25" s="28" t="s">
        <v>194</v>
      </c>
      <c r="C25" s="29"/>
      <c r="D25" s="76">
        <v>0</v>
      </c>
      <c r="E25" s="76">
        <v>362.59514723882199</v>
      </c>
      <c r="F25" s="76">
        <v>1104.7843617251101</v>
      </c>
      <c r="G25" s="76">
        <v>634</v>
      </c>
      <c r="H25" s="76">
        <v>896</v>
      </c>
    </row>
    <row r="26" spans="2:8" ht="14.25" x14ac:dyDescent="0.2">
      <c r="B26" s="28" t="s">
        <v>195</v>
      </c>
      <c r="C26" s="29"/>
      <c r="D26" s="76">
        <v>499</v>
      </c>
      <c r="E26" s="76">
        <v>756.41496390385498</v>
      </c>
      <c r="F26" s="76">
        <v>649</v>
      </c>
      <c r="G26" s="76">
        <v>497</v>
      </c>
      <c r="H26" s="76">
        <v>518.69948200772819</v>
      </c>
    </row>
    <row r="27" spans="2:8" ht="14.25" x14ac:dyDescent="0.2">
      <c r="B27" s="356" t="s">
        <v>196</v>
      </c>
      <c r="C27" s="357"/>
      <c r="D27" s="20">
        <f>SUM(D21:D26)</f>
        <v>16033.34951842054</v>
      </c>
      <c r="E27" s="20">
        <f>SUM(E21:E26)</f>
        <v>15657.036321405198</v>
      </c>
      <c r="F27" s="20">
        <f>SUM(F21:F26)</f>
        <v>24993.14105017938</v>
      </c>
      <c r="G27" s="20">
        <f>SUM(G21:G26)</f>
        <v>26135</v>
      </c>
      <c r="H27" s="20">
        <f>SUM(H21:H26)</f>
        <v>25659.262654086626</v>
      </c>
    </row>
    <row r="28" spans="2:8" ht="23.25" customHeight="1" x14ac:dyDescent="0.2">
      <c r="B28" s="355" t="s">
        <v>197</v>
      </c>
      <c r="C28" s="355"/>
      <c r="D28" s="355"/>
      <c r="E28" s="355"/>
      <c r="F28" s="355"/>
      <c r="G28" s="355"/>
      <c r="H28" s="355"/>
    </row>
    <row r="29" spans="2:8" ht="15.75" customHeight="1" x14ac:dyDescent="0.2">
      <c r="B29" s="351" t="s">
        <v>198</v>
      </c>
      <c r="C29" s="351"/>
      <c r="D29" s="351"/>
      <c r="E29" s="351"/>
      <c r="F29" s="351"/>
      <c r="G29" s="351"/>
      <c r="H29" s="351"/>
    </row>
    <row r="30" spans="2:8" ht="16.5" customHeight="1" x14ac:dyDescent="0.2">
      <c r="B30" s="351" t="s">
        <v>199</v>
      </c>
      <c r="C30" s="351"/>
      <c r="D30" s="351"/>
      <c r="E30" s="351"/>
      <c r="F30" s="351"/>
      <c r="G30" s="351"/>
      <c r="H30" s="351"/>
    </row>
    <row r="31" spans="2:8" ht="16.5" customHeight="1" x14ac:dyDescent="0.2">
      <c r="B31" s="351" t="s">
        <v>200</v>
      </c>
      <c r="C31" s="351"/>
      <c r="D31" s="351"/>
      <c r="E31" s="351"/>
      <c r="F31" s="351"/>
      <c r="G31" s="351"/>
      <c r="H31" s="351"/>
    </row>
    <row r="32" spans="2:8" ht="16.5" customHeight="1" x14ac:dyDescent="0.2">
      <c r="B32" s="153" t="s">
        <v>201</v>
      </c>
      <c r="C32" s="153"/>
      <c r="D32" s="153"/>
      <c r="E32" s="153"/>
      <c r="F32" s="153"/>
      <c r="G32" s="153"/>
      <c r="H32" s="153"/>
    </row>
    <row r="33" spans="2:8" ht="16.5" customHeight="1" x14ac:dyDescent="0.2">
      <c r="B33" s="153" t="s">
        <v>202</v>
      </c>
      <c r="C33" s="153"/>
      <c r="D33" s="153"/>
      <c r="E33" s="153"/>
      <c r="F33" s="153"/>
      <c r="G33" s="153"/>
      <c r="H33" s="153"/>
    </row>
    <row r="34" spans="2:8" x14ac:dyDescent="0.2">
      <c r="D34" s="79"/>
      <c r="E34" s="79"/>
      <c r="F34" s="79"/>
      <c r="G34" s="79"/>
      <c r="H34" s="79"/>
    </row>
    <row r="35" spans="2:8" ht="14.25" x14ac:dyDescent="0.2">
      <c r="B35" s="66" t="s">
        <v>203</v>
      </c>
      <c r="C35" s="66"/>
      <c r="D35" s="66"/>
      <c r="E35" s="75"/>
      <c r="F35" s="75"/>
      <c r="G35" s="75"/>
      <c r="H35" s="75"/>
    </row>
    <row r="36" spans="2:8" x14ac:dyDescent="0.2">
      <c r="B36" s="15" t="s">
        <v>204</v>
      </c>
      <c r="C36" s="15" t="s">
        <v>27</v>
      </c>
      <c r="D36" s="15">
        <v>2025</v>
      </c>
      <c r="E36" s="15">
        <v>2024</v>
      </c>
      <c r="F36" s="15">
        <v>2023</v>
      </c>
      <c r="G36" s="15">
        <v>2022</v>
      </c>
      <c r="H36" s="15">
        <v>2021</v>
      </c>
    </row>
    <row r="37" spans="2:8" x14ac:dyDescent="0.2">
      <c r="B37" s="336" t="s">
        <v>205</v>
      </c>
      <c r="C37" s="7" t="s">
        <v>45</v>
      </c>
      <c r="D37" s="76">
        <v>77.174812455900394</v>
      </c>
      <c r="E37" s="76">
        <v>70.2943480452156</v>
      </c>
      <c r="F37" s="76">
        <v>71.898048815609499</v>
      </c>
      <c r="G37" s="76">
        <v>64</v>
      </c>
      <c r="H37" s="76">
        <v>94</v>
      </c>
    </row>
    <row r="38" spans="2:8" x14ac:dyDescent="0.2">
      <c r="B38" s="337"/>
      <c r="C38" s="7" t="s">
        <v>59</v>
      </c>
      <c r="D38" s="76">
        <v>53.984228756569998</v>
      </c>
      <c r="E38" s="76">
        <v>49.188158986248098</v>
      </c>
      <c r="F38" s="76">
        <v>130.24223867809101</v>
      </c>
      <c r="G38" s="76">
        <v>218</v>
      </c>
      <c r="H38" s="76">
        <v>201</v>
      </c>
    </row>
    <row r="39" spans="2:8" x14ac:dyDescent="0.2">
      <c r="B39" s="337"/>
      <c r="C39" s="24" t="s">
        <v>62</v>
      </c>
      <c r="D39" s="76">
        <v>92.850961192310507</v>
      </c>
      <c r="E39" s="76">
        <v>228.30254103967201</v>
      </c>
      <c r="F39" s="76">
        <v>667.06055151558803</v>
      </c>
      <c r="G39" s="76">
        <v>864</v>
      </c>
      <c r="H39" s="76">
        <v>766</v>
      </c>
    </row>
    <row r="40" spans="2:8" x14ac:dyDescent="0.2">
      <c r="B40" s="337"/>
      <c r="C40" s="24" t="s">
        <v>40</v>
      </c>
      <c r="D40" s="76">
        <v>247.01711464629199</v>
      </c>
      <c r="E40" s="76">
        <v>193.94340105115501</v>
      </c>
      <c r="F40" s="76">
        <v>143.22298221614199</v>
      </c>
      <c r="G40" s="76">
        <v>0</v>
      </c>
      <c r="H40" s="76">
        <v>0</v>
      </c>
    </row>
    <row r="41" spans="2:8" x14ac:dyDescent="0.2">
      <c r="B41" s="337"/>
      <c r="C41" s="24" t="s">
        <v>34</v>
      </c>
      <c r="D41" s="76">
        <v>4348.6123485519201</v>
      </c>
      <c r="E41" s="76">
        <v>3511.9547668068299</v>
      </c>
      <c r="F41" s="76">
        <v>4038.7794657642698</v>
      </c>
      <c r="G41" s="76">
        <v>3988</v>
      </c>
      <c r="H41" s="76">
        <v>3789</v>
      </c>
    </row>
    <row r="42" spans="2:8" x14ac:dyDescent="0.2">
      <c r="B42" s="337"/>
      <c r="C42" s="24" t="s">
        <v>49</v>
      </c>
      <c r="D42" s="76">
        <v>45.6881218950248</v>
      </c>
      <c r="E42" s="76">
        <v>46.483707250342</v>
      </c>
      <c r="F42" s="76">
        <v>47.682446540427698</v>
      </c>
      <c r="G42" s="76">
        <v>75</v>
      </c>
      <c r="H42" s="76">
        <v>78</v>
      </c>
    </row>
    <row r="43" spans="2:8" x14ac:dyDescent="0.2">
      <c r="B43" s="337"/>
      <c r="C43" s="24" t="s">
        <v>206</v>
      </c>
      <c r="D43" s="76">
        <v>3622.2775479328998</v>
      </c>
      <c r="E43" s="76">
        <v>3146.4933760076701</v>
      </c>
      <c r="F43" s="76">
        <v>3985.7812657498698</v>
      </c>
      <c r="G43" s="76">
        <v>3969</v>
      </c>
      <c r="H43" s="76">
        <v>3449</v>
      </c>
    </row>
    <row r="44" spans="2:8" x14ac:dyDescent="0.2">
      <c r="B44" s="337"/>
      <c r="C44" s="24" t="s">
        <v>149</v>
      </c>
      <c r="D44" s="76">
        <v>8.7096561203125002</v>
      </c>
      <c r="E44" s="76">
        <v>7.5519896032765201</v>
      </c>
      <c r="F44" s="76">
        <v>2.9500531874218701</v>
      </c>
      <c r="G44" s="76">
        <v>2</v>
      </c>
      <c r="H44" s="76">
        <v>0</v>
      </c>
    </row>
    <row r="45" spans="2:8" ht="14.25" x14ac:dyDescent="0.2">
      <c r="B45" s="338"/>
      <c r="C45" s="16" t="s">
        <v>207</v>
      </c>
      <c r="D45" s="20">
        <f>SUM(D37:D44)</f>
        <v>8496.3147915512309</v>
      </c>
      <c r="E45" s="20">
        <f>SUM(E37:E44)</f>
        <v>7254.2122887904097</v>
      </c>
      <c r="F45" s="107">
        <f>SUM(F37:F44)</f>
        <v>9087.6170524674199</v>
      </c>
      <c r="G45" s="20">
        <f>SUM(G37:G44)</f>
        <v>9180</v>
      </c>
      <c r="H45" s="20">
        <f>SUM(H37:H44)</f>
        <v>8377</v>
      </c>
    </row>
    <row r="46" spans="2:8" x14ac:dyDescent="0.2">
      <c r="B46" s="345" t="s">
        <v>208</v>
      </c>
      <c r="C46" s="7" t="s">
        <v>45</v>
      </c>
      <c r="D46" s="76">
        <v>92.133806940744506</v>
      </c>
      <c r="E46" s="76">
        <v>92.709888400892794</v>
      </c>
      <c r="F46" s="76">
        <v>99.287781697746397</v>
      </c>
      <c r="G46" s="76">
        <v>117</v>
      </c>
      <c r="H46" s="76">
        <v>122</v>
      </c>
    </row>
    <row r="47" spans="2:8" x14ac:dyDescent="0.2">
      <c r="B47" s="346"/>
      <c r="C47" s="7" t="s">
        <v>59</v>
      </c>
      <c r="D47" s="76">
        <v>38.326585405716799</v>
      </c>
      <c r="E47" s="76">
        <v>45.2410770653035</v>
      </c>
      <c r="F47" s="76">
        <v>131.28836107711101</v>
      </c>
      <c r="G47" s="76">
        <v>231</v>
      </c>
      <c r="H47" s="76">
        <v>327</v>
      </c>
    </row>
    <row r="48" spans="2:8" x14ac:dyDescent="0.2">
      <c r="B48" s="346"/>
      <c r="C48" s="24" t="s">
        <v>62</v>
      </c>
      <c r="D48" s="76">
        <v>329.19886240910103</v>
      </c>
      <c r="E48" s="76">
        <v>141.344229051768</v>
      </c>
      <c r="F48" s="76">
        <v>177.31989344085201</v>
      </c>
      <c r="G48" s="76">
        <v>270</v>
      </c>
      <c r="H48" s="76">
        <v>166</v>
      </c>
    </row>
    <row r="49" spans="2:8" x14ac:dyDescent="0.2">
      <c r="B49" s="346"/>
      <c r="C49" s="25" t="s">
        <v>40</v>
      </c>
      <c r="D49" s="76">
        <v>44.500855945803401</v>
      </c>
      <c r="E49" s="76">
        <v>59.649220047772303</v>
      </c>
      <c r="F49" s="76">
        <v>12.454172366621099</v>
      </c>
      <c r="G49" s="76">
        <v>0</v>
      </c>
      <c r="H49" s="76">
        <v>0</v>
      </c>
    </row>
    <row r="50" spans="2:8" x14ac:dyDescent="0.2">
      <c r="B50" s="346"/>
      <c r="C50" s="25" t="s">
        <v>34</v>
      </c>
      <c r="D50" s="76">
        <v>783.41523810668298</v>
      </c>
      <c r="E50" s="76">
        <v>1080.1365839089799</v>
      </c>
      <c r="F50" s="76">
        <v>351.19821441428502</v>
      </c>
      <c r="G50" s="76">
        <v>347</v>
      </c>
      <c r="H50" s="76">
        <v>690</v>
      </c>
    </row>
    <row r="51" spans="2:8" x14ac:dyDescent="0.2">
      <c r="B51" s="346"/>
      <c r="C51" s="24" t="s">
        <v>49</v>
      </c>
      <c r="D51" s="76">
        <v>34.691369069047497</v>
      </c>
      <c r="E51" s="76">
        <v>41.4140420476636</v>
      </c>
      <c r="F51" s="76">
        <v>42.284433724530203</v>
      </c>
      <c r="G51" s="76">
        <v>66</v>
      </c>
      <c r="H51" s="76">
        <v>89</v>
      </c>
    </row>
    <row r="52" spans="2:8" x14ac:dyDescent="0.2">
      <c r="B52" s="346"/>
      <c r="C52" s="24" t="s">
        <v>206</v>
      </c>
      <c r="D52" s="76">
        <v>652.56389860717297</v>
      </c>
      <c r="E52" s="76">
        <v>967.73530188240295</v>
      </c>
      <c r="F52" s="76">
        <v>346.58967528259802</v>
      </c>
      <c r="G52" s="76">
        <v>346</v>
      </c>
      <c r="H52" s="76">
        <v>629</v>
      </c>
    </row>
    <row r="53" spans="2:8" x14ac:dyDescent="0.2">
      <c r="B53" s="346"/>
      <c r="C53" s="25" t="s">
        <v>149</v>
      </c>
      <c r="D53" s="76">
        <v>9.3346136053708104</v>
      </c>
      <c r="E53" s="76">
        <v>8.4095632442968107</v>
      </c>
      <c r="F53" s="76">
        <v>6.86463239109617</v>
      </c>
      <c r="G53" s="76">
        <v>7</v>
      </c>
      <c r="H53" s="76">
        <v>74</v>
      </c>
    </row>
    <row r="54" spans="2:8" ht="14.25" x14ac:dyDescent="0.2">
      <c r="B54" s="347"/>
      <c r="C54" s="16" t="s">
        <v>207</v>
      </c>
      <c r="D54" s="20">
        <f>SUM(D46:D53)</f>
        <v>1984.1652300896401</v>
      </c>
      <c r="E54" s="20">
        <f>SUM(E46:E53)</f>
        <v>2436.63990564908</v>
      </c>
      <c r="F54" s="107">
        <f>SUM(F46:F53)</f>
        <v>1167.2871643948399</v>
      </c>
      <c r="G54" s="20">
        <f>SUM(G46:G53)</f>
        <v>1384</v>
      </c>
      <c r="H54" s="20">
        <f>SUM(H46:H53)</f>
        <v>2097</v>
      </c>
    </row>
    <row r="55" spans="2:8" x14ac:dyDescent="0.2">
      <c r="B55" s="336" t="s">
        <v>209</v>
      </c>
      <c r="C55" s="7" t="s">
        <v>45</v>
      </c>
      <c r="D55" s="76">
        <v>29.150047156363101</v>
      </c>
      <c r="E55" s="76">
        <v>26.780624751072299</v>
      </c>
      <c r="F55" s="76">
        <v>27.8347198927151</v>
      </c>
      <c r="G55" s="76">
        <v>29</v>
      </c>
      <c r="H55" s="76">
        <v>28</v>
      </c>
    </row>
    <row r="56" spans="2:8" x14ac:dyDescent="0.2">
      <c r="B56" s="337"/>
      <c r="C56" s="7" t="s">
        <v>59</v>
      </c>
      <c r="D56" s="76">
        <v>3.9256872118260602</v>
      </c>
      <c r="E56" s="76">
        <v>30.886360273051899</v>
      </c>
      <c r="F56" s="76">
        <v>96.311978785438498</v>
      </c>
      <c r="G56" s="76">
        <v>119</v>
      </c>
      <c r="H56" s="76">
        <v>165</v>
      </c>
    </row>
    <row r="57" spans="2:8" x14ac:dyDescent="0.2">
      <c r="B57" s="337"/>
      <c r="C57" s="24" t="s">
        <v>62</v>
      </c>
      <c r="D57" s="76">
        <v>55.063236757139897</v>
      </c>
      <c r="E57" s="76">
        <v>55.568413836089</v>
      </c>
      <c r="F57" s="76">
        <v>8954.0409973241694</v>
      </c>
      <c r="G57" s="76">
        <v>9740</v>
      </c>
      <c r="H57" s="76">
        <v>9572</v>
      </c>
    </row>
    <row r="58" spans="2:8" x14ac:dyDescent="0.2">
      <c r="B58" s="337"/>
      <c r="C58" s="24" t="s">
        <v>40</v>
      </c>
      <c r="D58" s="76">
        <v>18.978980118936899</v>
      </c>
      <c r="E58" s="76">
        <v>14.443482938941001</v>
      </c>
      <c r="F58" s="76">
        <v>11.7809743820017</v>
      </c>
      <c r="G58" s="76">
        <v>0</v>
      </c>
      <c r="H58" s="76">
        <v>0</v>
      </c>
    </row>
    <row r="59" spans="2:8" x14ac:dyDescent="0.2">
      <c r="B59" s="337"/>
      <c r="C59" s="25" t="s">
        <v>43</v>
      </c>
      <c r="D59" s="76">
        <v>707.43391710441699</v>
      </c>
      <c r="E59" s="76">
        <v>779.12278618918003</v>
      </c>
      <c r="F59" s="76">
        <v>735.033393655194</v>
      </c>
      <c r="G59" s="76">
        <v>764</v>
      </c>
      <c r="H59" s="76">
        <v>751</v>
      </c>
    </row>
    <row r="60" spans="2:8" x14ac:dyDescent="0.2">
      <c r="B60" s="337"/>
      <c r="C60" s="25" t="s">
        <v>34</v>
      </c>
      <c r="D60" s="76">
        <v>2553.476247822</v>
      </c>
      <c r="E60" s="76">
        <v>2431.5440348637699</v>
      </c>
      <c r="F60" s="76">
        <v>1985.72983454213</v>
      </c>
      <c r="G60" s="76">
        <v>1978</v>
      </c>
      <c r="H60" s="76">
        <v>1932</v>
      </c>
    </row>
    <row r="61" spans="2:8" x14ac:dyDescent="0.2">
      <c r="B61" s="337"/>
      <c r="C61" s="24" t="s">
        <v>49</v>
      </c>
      <c r="D61" s="76">
        <v>1.3808874266897999</v>
      </c>
      <c r="E61" s="76">
        <v>1.9088659429200101</v>
      </c>
      <c r="F61" s="76">
        <v>1.12808368433077</v>
      </c>
      <c r="G61" s="76">
        <v>9</v>
      </c>
      <c r="H61" s="76">
        <v>11</v>
      </c>
    </row>
    <row r="62" spans="2:8" x14ac:dyDescent="0.2">
      <c r="B62" s="337"/>
      <c r="C62" s="24" t="s">
        <v>53</v>
      </c>
      <c r="D62" s="76">
        <v>37.316500738206003</v>
      </c>
      <c r="E62" s="76">
        <v>123.689101034483</v>
      </c>
      <c r="F62" s="76">
        <v>570.97262198486101</v>
      </c>
      <c r="G62" s="76">
        <v>769</v>
      </c>
      <c r="H62" s="76">
        <v>416</v>
      </c>
    </row>
    <row r="63" spans="2:8" x14ac:dyDescent="0.2">
      <c r="B63" s="337"/>
      <c r="C63" s="24" t="s">
        <v>206</v>
      </c>
      <c r="D63" s="76">
        <v>1110.9317234402799</v>
      </c>
      <c r="E63" s="76">
        <v>1635.5753825520001</v>
      </c>
      <c r="F63" s="76">
        <v>1109.71824511216</v>
      </c>
      <c r="G63" s="76">
        <v>1511</v>
      </c>
      <c r="H63" s="76">
        <v>1373</v>
      </c>
    </row>
    <row r="64" spans="2:8" x14ac:dyDescent="0.2">
      <c r="B64" s="337"/>
      <c r="C64" s="25" t="s">
        <v>149</v>
      </c>
      <c r="D64" s="76">
        <v>736.38083753028798</v>
      </c>
      <c r="E64" s="76">
        <v>238.684717702819</v>
      </c>
      <c r="F64" s="76">
        <v>15.1248979234279</v>
      </c>
      <c r="G64" s="76">
        <v>19</v>
      </c>
      <c r="H64" s="76">
        <v>41</v>
      </c>
    </row>
    <row r="65" spans="2:8" x14ac:dyDescent="0.2">
      <c r="B65" s="338"/>
      <c r="C65" s="16" t="s">
        <v>150</v>
      </c>
      <c r="D65" s="20">
        <f>SUM(D55:D64)</f>
        <v>5254.0380653061466</v>
      </c>
      <c r="E65" s="20">
        <f>SUM(E55:E64)</f>
        <v>5338.2037700843266</v>
      </c>
      <c r="F65" s="20">
        <f>SUM(F55:F64)</f>
        <v>13507.67574728643</v>
      </c>
      <c r="G65" s="20">
        <f>SUM(G55:G64)</f>
        <v>14938</v>
      </c>
      <c r="H65" s="20">
        <f>SUM(H55:H64)</f>
        <v>14289</v>
      </c>
    </row>
    <row r="66" spans="2:8" x14ac:dyDescent="0.2">
      <c r="B66" s="345" t="s">
        <v>210</v>
      </c>
      <c r="C66" s="25" t="s">
        <v>53</v>
      </c>
      <c r="D66" s="76">
        <v>0</v>
      </c>
      <c r="E66" s="76">
        <v>362.59514723882199</v>
      </c>
      <c r="F66" s="76">
        <v>1104.7843617251101</v>
      </c>
      <c r="G66" s="76">
        <v>633.77510979912199</v>
      </c>
      <c r="H66" s="76">
        <v>895.505</v>
      </c>
    </row>
    <row r="67" spans="2:8" x14ac:dyDescent="0.2">
      <c r="B67" s="347"/>
      <c r="C67" s="16" t="s">
        <v>150</v>
      </c>
      <c r="D67" s="20">
        <f>SUM(D66:D66)</f>
        <v>0</v>
      </c>
      <c r="E67" s="20">
        <f>SUM(E66:E66)</f>
        <v>362.59514723882199</v>
      </c>
      <c r="F67" s="20">
        <f>SUM(F66:F66)</f>
        <v>1104.7843617251101</v>
      </c>
      <c r="G67" s="20">
        <f>SUM(G66:G66)</f>
        <v>633.77510979912199</v>
      </c>
      <c r="H67" s="20">
        <f>SUM(H66:H66)</f>
        <v>895.505</v>
      </c>
    </row>
    <row r="68" spans="2:8" x14ac:dyDescent="0.2">
      <c r="B68" s="345" t="s">
        <v>211</v>
      </c>
      <c r="C68" s="24" t="s">
        <v>43</v>
      </c>
      <c r="D68" s="76">
        <v>0</v>
      </c>
      <c r="E68" s="76">
        <v>259.35624509057499</v>
      </c>
      <c r="F68" s="76">
        <v>0.16588800000000001</v>
      </c>
      <c r="G68" s="157">
        <v>0</v>
      </c>
      <c r="H68" s="157">
        <v>0</v>
      </c>
    </row>
    <row r="69" spans="2:8" x14ac:dyDescent="0.2">
      <c r="B69" s="346"/>
      <c r="C69" s="24" t="s">
        <v>49</v>
      </c>
      <c r="D69" s="157">
        <v>3.3225957872212599</v>
      </c>
      <c r="E69" s="76">
        <v>6.0289645519999997</v>
      </c>
      <c r="F69" s="76">
        <v>5.38645248</v>
      </c>
      <c r="G69" s="157">
        <v>0</v>
      </c>
      <c r="H69" s="157">
        <v>0</v>
      </c>
    </row>
    <row r="70" spans="2:8" x14ac:dyDescent="0.2">
      <c r="B70" s="346"/>
      <c r="C70" s="7" t="s">
        <v>59</v>
      </c>
      <c r="D70" s="157">
        <v>0</v>
      </c>
      <c r="E70" s="157">
        <v>0</v>
      </c>
      <c r="F70" s="76">
        <v>0</v>
      </c>
      <c r="G70" s="157">
        <v>0</v>
      </c>
      <c r="H70" s="157">
        <v>0</v>
      </c>
    </row>
    <row r="71" spans="2:8" x14ac:dyDescent="0.2">
      <c r="B71" s="347"/>
      <c r="C71" s="16" t="s">
        <v>150</v>
      </c>
      <c r="D71" s="20">
        <f>SUM(D68:D70)</f>
        <v>3.3225957872212599</v>
      </c>
      <c r="E71" s="20">
        <f>SUM(E68:E70)</f>
        <v>265.38520964257498</v>
      </c>
      <c r="F71" s="20">
        <f t="shared" ref="F71" si="0">SUM(F68:F70)</f>
        <v>5.5523404799999998</v>
      </c>
      <c r="G71" s="158">
        <v>0</v>
      </c>
      <c r="H71" s="158">
        <v>0</v>
      </c>
    </row>
    <row r="72" spans="2:8" ht="30" customHeight="1" x14ac:dyDescent="0.2">
      <c r="B72" s="355" t="s">
        <v>212</v>
      </c>
      <c r="C72" s="355"/>
      <c r="D72" s="355"/>
      <c r="E72" s="355"/>
      <c r="F72" s="355"/>
      <c r="G72" s="355"/>
      <c r="H72" s="355"/>
    </row>
    <row r="73" spans="2:8" ht="30" customHeight="1" x14ac:dyDescent="0.2">
      <c r="B73" s="351" t="s">
        <v>213</v>
      </c>
      <c r="C73" s="351"/>
      <c r="D73" s="351"/>
      <c r="E73" s="351"/>
      <c r="F73" s="351"/>
      <c r="G73" s="351"/>
      <c r="H73" s="351"/>
    </row>
    <row r="74" spans="2:8" ht="15.75" customHeight="1" x14ac:dyDescent="0.2">
      <c r="B74" s="348" t="s">
        <v>214</v>
      </c>
      <c r="C74" s="348"/>
      <c r="D74" s="348"/>
      <c r="E74" s="348"/>
      <c r="F74" s="348"/>
      <c r="G74" s="348"/>
      <c r="H74" s="348"/>
    </row>
    <row r="75" spans="2:8" ht="14.25" x14ac:dyDescent="0.2">
      <c r="B75" s="153" t="s">
        <v>215</v>
      </c>
      <c r="C75" s="1"/>
      <c r="D75" s="154"/>
      <c r="E75" s="154"/>
      <c r="F75" s="154"/>
      <c r="G75" s="154"/>
      <c r="H75" s="154"/>
    </row>
    <row r="76" spans="2:8" x14ac:dyDescent="0.2">
      <c r="B76" s="146"/>
      <c r="C76" s="32"/>
      <c r="D76" s="145"/>
      <c r="E76" s="145"/>
      <c r="F76" s="145"/>
      <c r="G76" s="145"/>
      <c r="H76" s="145"/>
    </row>
    <row r="77" spans="2:8" ht="14.25" x14ac:dyDescent="0.2">
      <c r="B77" s="66" t="s">
        <v>216</v>
      </c>
      <c r="C77" s="66"/>
      <c r="D77" s="66"/>
      <c r="E77" s="75"/>
      <c r="F77" s="75"/>
      <c r="G77" s="75"/>
      <c r="H77" s="75"/>
    </row>
    <row r="78" spans="2:8" x14ac:dyDescent="0.2">
      <c r="B78" s="340" t="s">
        <v>189</v>
      </c>
      <c r="C78" s="342"/>
      <c r="D78" s="15">
        <v>2025</v>
      </c>
      <c r="E78" s="15">
        <v>2024</v>
      </c>
      <c r="F78" s="15">
        <v>2023</v>
      </c>
      <c r="G78" s="15">
        <v>2022</v>
      </c>
      <c r="H78" s="15">
        <v>2021</v>
      </c>
    </row>
    <row r="79" spans="2:8" x14ac:dyDescent="0.2">
      <c r="B79" s="28" t="s">
        <v>217</v>
      </c>
      <c r="C79" s="29"/>
      <c r="D79" s="76">
        <v>8231</v>
      </c>
      <c r="E79" s="76">
        <v>6896</v>
      </c>
      <c r="F79" s="76">
        <v>8743</v>
      </c>
      <c r="G79" s="76">
        <v>8763</v>
      </c>
      <c r="H79" s="76">
        <v>8074</v>
      </c>
    </row>
    <row r="80" spans="2:8" x14ac:dyDescent="0.2">
      <c r="B80" s="28" t="s">
        <v>191</v>
      </c>
      <c r="C80" s="29"/>
      <c r="D80" s="76">
        <v>802</v>
      </c>
      <c r="E80" s="76">
        <v>1881</v>
      </c>
      <c r="F80" s="76">
        <v>728</v>
      </c>
      <c r="G80" s="76">
        <v>771</v>
      </c>
      <c r="H80" s="76">
        <v>1286</v>
      </c>
    </row>
    <row r="81" spans="2:14" x14ac:dyDescent="0.2">
      <c r="B81" s="28" t="s">
        <v>218</v>
      </c>
      <c r="C81" s="29"/>
      <c r="D81" s="76">
        <v>827</v>
      </c>
      <c r="E81" s="76">
        <v>350</v>
      </c>
      <c r="F81" s="76">
        <v>215</v>
      </c>
      <c r="G81" s="76">
        <v>340</v>
      </c>
      <c r="H81" s="76">
        <v>213</v>
      </c>
    </row>
    <row r="82" spans="2:14" x14ac:dyDescent="0.2">
      <c r="B82" s="28" t="s">
        <v>219</v>
      </c>
      <c r="C82" s="29"/>
      <c r="D82" s="76">
        <v>70</v>
      </c>
      <c r="E82" s="76">
        <v>153</v>
      </c>
      <c r="F82" s="76">
        <v>128</v>
      </c>
      <c r="G82" s="76">
        <v>196</v>
      </c>
      <c r="H82" s="76">
        <v>189</v>
      </c>
    </row>
    <row r="83" spans="2:14" x14ac:dyDescent="0.2">
      <c r="B83" s="28" t="s">
        <v>220</v>
      </c>
      <c r="C83" s="29"/>
      <c r="D83" s="76">
        <v>106</v>
      </c>
      <c r="E83" s="76">
        <v>145</v>
      </c>
      <c r="F83" s="76">
        <v>185</v>
      </c>
      <c r="G83" s="76">
        <v>158</v>
      </c>
      <c r="H83" s="76">
        <v>57</v>
      </c>
    </row>
    <row r="84" spans="2:14" x14ac:dyDescent="0.2">
      <c r="B84" s="28" t="s">
        <v>221</v>
      </c>
      <c r="C84" s="29"/>
      <c r="D84" s="76">
        <v>58</v>
      </c>
      <c r="E84" s="76">
        <v>107</v>
      </c>
      <c r="F84" s="76">
        <v>91</v>
      </c>
      <c r="G84" s="76">
        <v>140</v>
      </c>
      <c r="H84" s="76">
        <v>171</v>
      </c>
    </row>
    <row r="85" spans="2:14" x14ac:dyDescent="0.2">
      <c r="B85" s="28" t="s">
        <v>222</v>
      </c>
      <c r="C85" s="29"/>
      <c r="D85" s="76">
        <v>296</v>
      </c>
      <c r="E85" s="76">
        <v>99</v>
      </c>
      <c r="F85" s="76">
        <v>134</v>
      </c>
      <c r="G85" s="76">
        <v>129</v>
      </c>
      <c r="H85" s="76">
        <v>428</v>
      </c>
    </row>
    <row r="86" spans="2:14" x14ac:dyDescent="0.2">
      <c r="B86" s="28" t="s">
        <v>223</v>
      </c>
      <c r="C86" s="29"/>
      <c r="D86" s="76">
        <v>80</v>
      </c>
      <c r="E86" s="76">
        <v>55</v>
      </c>
      <c r="F86" s="76">
        <v>22</v>
      </c>
      <c r="G86" s="76">
        <v>56</v>
      </c>
      <c r="H86" s="76">
        <v>52</v>
      </c>
    </row>
    <row r="87" spans="2:14" x14ac:dyDescent="0.2">
      <c r="B87" s="28" t="s">
        <v>224</v>
      </c>
      <c r="C87" s="29"/>
      <c r="D87" s="76">
        <v>5</v>
      </c>
      <c r="E87" s="76">
        <v>5</v>
      </c>
      <c r="F87" s="76">
        <v>5</v>
      </c>
      <c r="G87" s="76">
        <v>7</v>
      </c>
      <c r="H87" s="76">
        <v>6</v>
      </c>
    </row>
    <row r="88" spans="2:14" x14ac:dyDescent="0.2">
      <c r="B88" s="28" t="s">
        <v>149</v>
      </c>
      <c r="C88" s="29"/>
      <c r="D88" s="76">
        <v>4</v>
      </c>
      <c r="E88" s="76">
        <v>0</v>
      </c>
      <c r="F88" s="76">
        <v>4</v>
      </c>
      <c r="G88" s="76">
        <v>2</v>
      </c>
      <c r="H88" s="76">
        <v>2</v>
      </c>
    </row>
    <row r="89" spans="2:14" ht="14.25" x14ac:dyDescent="0.2">
      <c r="B89" s="356" t="s">
        <v>225</v>
      </c>
      <c r="C89" s="357"/>
      <c r="D89" s="20">
        <v>10481.488349611202</v>
      </c>
      <c r="E89" s="20">
        <f>SUM(E79:E88)</f>
        <v>9691</v>
      </c>
      <c r="F89" s="20">
        <f>SUM(F79:F88)</f>
        <v>10255</v>
      </c>
      <c r="G89" s="20">
        <f>SUM(G79:G88)</f>
        <v>10562</v>
      </c>
      <c r="H89" s="20">
        <f>SUM(H79:H88)</f>
        <v>10478</v>
      </c>
    </row>
    <row r="90" spans="2:14" ht="30" customHeight="1" x14ac:dyDescent="0.2">
      <c r="B90" s="355" t="s">
        <v>226</v>
      </c>
      <c r="C90" s="355"/>
      <c r="D90" s="355"/>
      <c r="E90" s="355"/>
      <c r="F90" s="355"/>
      <c r="G90" s="355"/>
      <c r="H90" s="355"/>
      <c r="K90" s="164"/>
      <c r="L90" s="164"/>
      <c r="M90" s="164"/>
      <c r="N90" s="164"/>
    </row>
    <row r="91" spans="2:14" ht="30" customHeight="1" x14ac:dyDescent="0.2">
      <c r="B91" s="351" t="s">
        <v>227</v>
      </c>
      <c r="C91" s="351"/>
      <c r="D91" s="351"/>
      <c r="E91" s="351"/>
      <c r="F91" s="351"/>
      <c r="G91" s="351"/>
      <c r="H91" s="351"/>
    </row>
    <row r="92" spans="2:14" ht="15.75" customHeight="1" x14ac:dyDescent="0.2">
      <c r="B92" s="348" t="s">
        <v>228</v>
      </c>
      <c r="C92" s="348"/>
      <c r="D92" s="348"/>
      <c r="E92" s="348"/>
      <c r="F92" s="348"/>
      <c r="G92" s="348"/>
      <c r="H92" s="348"/>
    </row>
    <row r="93" spans="2:14" x14ac:dyDescent="0.2">
      <c r="B93" s="144"/>
      <c r="C93" s="32"/>
      <c r="D93" s="145"/>
      <c r="E93" s="145"/>
      <c r="F93" s="145"/>
      <c r="G93" s="145"/>
      <c r="H93" s="145"/>
    </row>
    <row r="94" spans="2:14" ht="14.25" x14ac:dyDescent="0.2">
      <c r="B94" s="66" t="s">
        <v>229</v>
      </c>
      <c r="C94" s="66"/>
      <c r="D94" s="66"/>
      <c r="E94" s="75"/>
      <c r="F94" s="75"/>
      <c r="G94" s="75"/>
      <c r="H94" s="75"/>
    </row>
    <row r="95" spans="2:14" ht="14.25" x14ac:dyDescent="0.2">
      <c r="B95" s="15" t="s">
        <v>230</v>
      </c>
      <c r="C95" s="15" t="s">
        <v>231</v>
      </c>
      <c r="D95" s="15">
        <v>2025</v>
      </c>
      <c r="E95" s="15" t="s">
        <v>232</v>
      </c>
      <c r="F95" s="15" t="s">
        <v>233</v>
      </c>
      <c r="G95" s="15">
        <v>2022</v>
      </c>
      <c r="H95" s="15">
        <v>2021</v>
      </c>
    </row>
    <row r="96" spans="2:14" ht="12.75" customHeight="1" x14ac:dyDescent="0.2">
      <c r="B96" s="345" t="s">
        <v>234</v>
      </c>
      <c r="C96" s="24" t="s">
        <v>191</v>
      </c>
      <c r="D96" s="76">
        <v>71</v>
      </c>
      <c r="E96" s="76">
        <v>0</v>
      </c>
      <c r="F96" s="76">
        <v>1757.98865456</v>
      </c>
      <c r="G96" s="76">
        <v>2033</v>
      </c>
      <c r="H96" s="76">
        <v>2020.6859999999999</v>
      </c>
    </row>
    <row r="97" spans="2:9" x14ac:dyDescent="0.2">
      <c r="B97" s="346"/>
      <c r="C97" s="24" t="s">
        <v>235</v>
      </c>
      <c r="D97" s="76">
        <v>932</v>
      </c>
      <c r="E97" s="76">
        <v>926</v>
      </c>
      <c r="F97" s="76">
        <v>1043.17196014613</v>
      </c>
      <c r="G97" s="76">
        <v>1191</v>
      </c>
      <c r="H97" s="76">
        <v>1088.1610000000001</v>
      </c>
    </row>
    <row r="98" spans="2:9" x14ac:dyDescent="0.2">
      <c r="B98" s="346"/>
      <c r="C98" s="24" t="s">
        <v>236</v>
      </c>
      <c r="D98" s="76">
        <v>487</v>
      </c>
      <c r="E98" s="76">
        <v>604</v>
      </c>
      <c r="F98" s="76">
        <v>560.95185000000004</v>
      </c>
      <c r="G98" s="76">
        <v>536</v>
      </c>
      <c r="H98" s="76">
        <v>540.77200000000005</v>
      </c>
    </row>
    <row r="99" spans="2:9" ht="14.25" x14ac:dyDescent="0.2">
      <c r="B99" s="346"/>
      <c r="C99" s="24" t="s">
        <v>237</v>
      </c>
      <c r="D99" s="76">
        <v>103</v>
      </c>
      <c r="E99" s="76">
        <v>170</v>
      </c>
      <c r="F99" s="76">
        <v>305.11822486899598</v>
      </c>
      <c r="G99" s="76">
        <v>257</v>
      </c>
      <c r="H99" s="76">
        <v>179.382000000001</v>
      </c>
    </row>
    <row r="100" spans="2:9" ht="14.25" x14ac:dyDescent="0.2">
      <c r="B100" s="347"/>
      <c r="C100" s="16" t="s">
        <v>238</v>
      </c>
      <c r="D100" s="20">
        <f>SUM(D96:D99)</f>
        <v>1593</v>
      </c>
      <c r="E100" s="20">
        <f>SUM(E96:E99)</f>
        <v>1700</v>
      </c>
      <c r="F100" s="20">
        <f t="shared" ref="F100:H100" si="1">SUM(F96:F99)</f>
        <v>3667.2306895751262</v>
      </c>
      <c r="G100" s="20">
        <f t="shared" si="1"/>
        <v>4017</v>
      </c>
      <c r="H100" s="20">
        <f t="shared" si="1"/>
        <v>3829.0010000000007</v>
      </c>
      <c r="I100" s="78"/>
    </row>
    <row r="101" spans="2:9" ht="14.25" x14ac:dyDescent="0.2">
      <c r="B101" s="30" t="s">
        <v>239</v>
      </c>
      <c r="C101" s="16" t="s">
        <v>240</v>
      </c>
      <c r="D101" s="20">
        <v>555</v>
      </c>
      <c r="E101" s="20">
        <v>729</v>
      </c>
      <c r="F101" s="20">
        <v>415</v>
      </c>
      <c r="G101" s="20">
        <v>360</v>
      </c>
      <c r="H101" s="20">
        <v>518</v>
      </c>
    </row>
    <row r="102" spans="2:9" ht="14.25" x14ac:dyDescent="0.2">
      <c r="B102" s="30" t="s">
        <v>241</v>
      </c>
      <c r="C102" s="16" t="s">
        <v>238</v>
      </c>
      <c r="D102" s="20">
        <v>2149</v>
      </c>
      <c r="E102" s="20">
        <v>2429</v>
      </c>
      <c r="F102" s="20">
        <v>4082</v>
      </c>
      <c r="G102" s="20">
        <v>4376</v>
      </c>
      <c r="H102" s="20">
        <v>4347</v>
      </c>
      <c r="I102" s="78"/>
    </row>
    <row r="103" spans="2:9" ht="76.5" customHeight="1" x14ac:dyDescent="0.2">
      <c r="B103" s="330" t="s">
        <v>242</v>
      </c>
      <c r="C103" s="25" t="s">
        <v>243</v>
      </c>
      <c r="D103" s="118">
        <v>1026</v>
      </c>
      <c r="E103" s="118">
        <v>1027.2810876491301</v>
      </c>
      <c r="F103" s="118">
        <v>1294</v>
      </c>
      <c r="G103" s="118">
        <v>1403</v>
      </c>
      <c r="H103" s="35"/>
      <c r="I103" s="78"/>
    </row>
    <row r="104" spans="2:9" ht="14.25" x14ac:dyDescent="0.2">
      <c r="B104" s="349"/>
      <c r="C104" s="25" t="s">
        <v>244</v>
      </c>
      <c r="D104" s="118">
        <v>378</v>
      </c>
      <c r="E104" s="118">
        <v>383</v>
      </c>
      <c r="F104" s="118">
        <v>637</v>
      </c>
      <c r="G104" s="118">
        <v>665</v>
      </c>
      <c r="H104" s="35"/>
      <c r="I104" s="78"/>
    </row>
    <row r="105" spans="2:9" ht="76.5" customHeight="1" x14ac:dyDescent="0.2">
      <c r="B105" s="349"/>
      <c r="C105" s="25" t="s">
        <v>245</v>
      </c>
      <c r="D105" s="118">
        <v>369</v>
      </c>
      <c r="E105" s="118">
        <v>170.86289022153835</v>
      </c>
      <c r="F105" s="118">
        <v>191</v>
      </c>
      <c r="G105" s="118">
        <v>209</v>
      </c>
      <c r="H105" s="35"/>
      <c r="I105" s="78"/>
    </row>
    <row r="106" spans="2:9" x14ac:dyDescent="0.2">
      <c r="B106" s="349"/>
      <c r="C106" s="25" t="s">
        <v>246</v>
      </c>
      <c r="D106" s="76">
        <v>152</v>
      </c>
      <c r="E106" s="76">
        <v>349.11993442494355</v>
      </c>
      <c r="F106" s="76">
        <v>841</v>
      </c>
      <c r="G106" s="76">
        <v>999</v>
      </c>
      <c r="H106" s="35"/>
    </row>
    <row r="107" spans="2:9" ht="14.25" x14ac:dyDescent="0.2">
      <c r="B107" s="350"/>
      <c r="C107" s="16" t="s">
        <v>238</v>
      </c>
      <c r="D107" s="20">
        <f>SUM(D103:D106)</f>
        <v>1925</v>
      </c>
      <c r="E107" s="20">
        <f>SUM(E103:E106)</f>
        <v>1930.263912295612</v>
      </c>
      <c r="F107" s="20">
        <f>SUM(F103:F106)</f>
        <v>2963</v>
      </c>
      <c r="G107" s="20">
        <f>SUM(G103:G106)</f>
        <v>3276</v>
      </c>
      <c r="H107" s="35"/>
    </row>
    <row r="108" spans="2:9" ht="30" customHeight="1" x14ac:dyDescent="0.2">
      <c r="B108" s="343" t="s">
        <v>247</v>
      </c>
      <c r="C108" s="343"/>
      <c r="D108" s="343"/>
      <c r="E108" s="343"/>
      <c r="F108" s="343"/>
      <c r="G108" s="343"/>
      <c r="H108" s="343"/>
    </row>
    <row r="109" spans="2:9" ht="30" customHeight="1" x14ac:dyDescent="0.2">
      <c r="B109" s="344" t="s">
        <v>248</v>
      </c>
      <c r="C109" s="344"/>
      <c r="D109" s="344"/>
      <c r="E109" s="344"/>
      <c r="F109" s="344"/>
      <c r="G109" s="344"/>
      <c r="H109" s="344"/>
    </row>
    <row r="110" spans="2:9" ht="15.75" customHeight="1" x14ac:dyDescent="0.2">
      <c r="B110" s="348" t="s">
        <v>249</v>
      </c>
      <c r="C110" s="348"/>
      <c r="D110" s="348"/>
      <c r="E110" s="348"/>
      <c r="F110" s="348"/>
      <c r="G110" s="348"/>
      <c r="H110" s="348"/>
    </row>
    <row r="111" spans="2:9" ht="30" customHeight="1" x14ac:dyDescent="0.2">
      <c r="B111" s="348" t="s">
        <v>250</v>
      </c>
      <c r="C111" s="348"/>
      <c r="D111" s="348"/>
      <c r="E111" s="348"/>
      <c r="F111" s="348"/>
      <c r="G111" s="348"/>
      <c r="H111" s="348"/>
    </row>
    <row r="112" spans="2:9" ht="15.75" customHeight="1" x14ac:dyDescent="0.2">
      <c r="B112" s="348" t="s">
        <v>251</v>
      </c>
      <c r="C112" s="348"/>
      <c r="D112" s="348"/>
      <c r="E112" s="348"/>
      <c r="F112" s="348"/>
      <c r="G112" s="348"/>
      <c r="H112" s="348"/>
    </row>
    <row r="114" spans="2:8" ht="14.25" x14ac:dyDescent="0.2">
      <c r="B114" s="66" t="s">
        <v>252</v>
      </c>
      <c r="C114" s="66"/>
      <c r="D114" s="66"/>
      <c r="E114" s="75"/>
      <c r="F114" s="75"/>
      <c r="G114" s="75"/>
      <c r="H114" s="75"/>
    </row>
    <row r="115" spans="2:8" ht="14.25" x14ac:dyDescent="0.2">
      <c r="B115" s="15" t="s">
        <v>230</v>
      </c>
      <c r="C115" s="15" t="s">
        <v>27</v>
      </c>
      <c r="D115" s="15">
        <v>2025</v>
      </c>
      <c r="E115" s="15" t="s">
        <v>232</v>
      </c>
      <c r="F115" s="15" t="s">
        <v>233</v>
      </c>
      <c r="G115" s="15">
        <v>2022</v>
      </c>
      <c r="H115" s="15">
        <v>2021</v>
      </c>
    </row>
    <row r="116" spans="2:8" ht="12.75" customHeight="1" x14ac:dyDescent="0.2">
      <c r="B116" s="336" t="s">
        <v>253</v>
      </c>
      <c r="C116" s="24" t="s">
        <v>45</v>
      </c>
      <c r="D116" s="76">
        <v>5</v>
      </c>
      <c r="E116" s="76">
        <v>5</v>
      </c>
      <c r="F116" s="76">
        <v>5</v>
      </c>
      <c r="G116" s="76">
        <v>5</v>
      </c>
      <c r="H116" s="76">
        <v>5.1100000000000003</v>
      </c>
    </row>
    <row r="117" spans="2:8" x14ac:dyDescent="0.2">
      <c r="B117" s="337"/>
      <c r="C117" s="24" t="s">
        <v>59</v>
      </c>
      <c r="D117" s="76">
        <v>1</v>
      </c>
      <c r="E117" s="76">
        <v>5</v>
      </c>
      <c r="F117" s="76">
        <v>14</v>
      </c>
      <c r="G117" s="76">
        <v>17</v>
      </c>
      <c r="H117" s="76">
        <v>25.49</v>
      </c>
    </row>
    <row r="118" spans="2:8" x14ac:dyDescent="0.2">
      <c r="B118" s="337"/>
      <c r="C118" s="24" t="s">
        <v>62</v>
      </c>
      <c r="D118" s="76">
        <v>93</v>
      </c>
      <c r="E118" s="76">
        <v>17</v>
      </c>
      <c r="F118" s="76">
        <v>2055</v>
      </c>
      <c r="G118" s="76">
        <v>2359</v>
      </c>
      <c r="H118" s="76">
        <v>2314.0700000000002</v>
      </c>
    </row>
    <row r="119" spans="2:8" x14ac:dyDescent="0.2">
      <c r="B119" s="337"/>
      <c r="C119" s="24" t="s">
        <v>43</v>
      </c>
      <c r="D119" s="76">
        <v>132</v>
      </c>
      <c r="E119" s="76">
        <v>189</v>
      </c>
      <c r="F119" s="76">
        <v>156</v>
      </c>
      <c r="G119" s="76">
        <v>144</v>
      </c>
      <c r="H119" s="76">
        <v>140.43</v>
      </c>
    </row>
    <row r="120" spans="2:8" x14ac:dyDescent="0.2">
      <c r="B120" s="337"/>
      <c r="C120" s="24" t="s">
        <v>34</v>
      </c>
      <c r="D120" s="76">
        <v>992</v>
      </c>
      <c r="E120" s="76">
        <v>1059</v>
      </c>
      <c r="F120" s="76">
        <v>969</v>
      </c>
      <c r="G120" s="76">
        <v>919</v>
      </c>
      <c r="H120" s="76">
        <v>901.27</v>
      </c>
    </row>
    <row r="121" spans="2:8" x14ac:dyDescent="0.2">
      <c r="B121" s="337"/>
      <c r="C121" s="24" t="s">
        <v>49</v>
      </c>
      <c r="D121" s="76">
        <v>0</v>
      </c>
      <c r="E121" s="76">
        <v>0</v>
      </c>
      <c r="F121" s="76">
        <v>0</v>
      </c>
      <c r="G121" s="76">
        <v>1</v>
      </c>
      <c r="H121" s="76">
        <v>1.05</v>
      </c>
    </row>
    <row r="122" spans="2:8" x14ac:dyDescent="0.2">
      <c r="B122" s="337"/>
      <c r="C122" s="24" t="s">
        <v>53</v>
      </c>
      <c r="D122" s="76">
        <v>7</v>
      </c>
      <c r="E122" s="76">
        <v>74</v>
      </c>
      <c r="F122" s="76">
        <v>252</v>
      </c>
      <c r="G122" s="76">
        <v>273</v>
      </c>
      <c r="H122" s="76">
        <v>167.08</v>
      </c>
    </row>
    <row r="123" spans="2:8" x14ac:dyDescent="0.2">
      <c r="B123" s="337"/>
      <c r="C123" s="24" t="s">
        <v>206</v>
      </c>
      <c r="D123" s="76">
        <v>229</v>
      </c>
      <c r="E123" s="76">
        <v>307</v>
      </c>
      <c r="F123" s="76">
        <v>210</v>
      </c>
      <c r="G123" s="76">
        <v>295</v>
      </c>
      <c r="H123" s="76">
        <v>267.51</v>
      </c>
    </row>
    <row r="124" spans="2:8" x14ac:dyDescent="0.2">
      <c r="B124" s="337"/>
      <c r="C124" s="24" t="s">
        <v>40</v>
      </c>
      <c r="D124" s="76">
        <v>5</v>
      </c>
      <c r="E124" s="76">
        <v>4</v>
      </c>
      <c r="F124" s="76">
        <v>3</v>
      </c>
      <c r="G124" s="76">
        <v>0</v>
      </c>
      <c r="H124" s="76">
        <v>0</v>
      </c>
    </row>
    <row r="125" spans="2:8" x14ac:dyDescent="0.2">
      <c r="B125" s="337"/>
      <c r="C125" s="24" t="s">
        <v>149</v>
      </c>
      <c r="D125" s="76">
        <v>129</v>
      </c>
      <c r="E125" s="76">
        <v>40</v>
      </c>
      <c r="F125" s="76">
        <v>3</v>
      </c>
      <c r="G125" s="76">
        <v>4</v>
      </c>
      <c r="H125" s="76">
        <v>7</v>
      </c>
    </row>
    <row r="126" spans="2:8" ht="14.25" x14ac:dyDescent="0.2">
      <c r="B126" s="338"/>
      <c r="C126" s="16" t="s">
        <v>207</v>
      </c>
      <c r="D126" s="20">
        <f>+SUM(D116:D125)</f>
        <v>1593</v>
      </c>
      <c r="E126" s="20">
        <f t="shared" ref="E126:H126" si="2">+SUM(E116:E125)</f>
        <v>1700</v>
      </c>
      <c r="F126" s="20">
        <f t="shared" si="2"/>
        <v>3667</v>
      </c>
      <c r="G126" s="20">
        <f t="shared" si="2"/>
        <v>4017</v>
      </c>
      <c r="H126" s="20">
        <f t="shared" si="2"/>
        <v>3829.01</v>
      </c>
    </row>
    <row r="127" spans="2:8" ht="12.75" customHeight="1" x14ac:dyDescent="0.2">
      <c r="B127" s="336" t="s">
        <v>254</v>
      </c>
      <c r="C127" s="24" t="s">
        <v>45</v>
      </c>
      <c r="D127" s="76">
        <v>19</v>
      </c>
      <c r="E127" s="76">
        <v>19</v>
      </c>
      <c r="F127" s="76">
        <v>20</v>
      </c>
      <c r="G127" s="76">
        <v>21</v>
      </c>
      <c r="H127" s="76">
        <v>24</v>
      </c>
    </row>
    <row r="128" spans="2:8" x14ac:dyDescent="0.2">
      <c r="B128" s="337"/>
      <c r="C128" s="24" t="s">
        <v>59</v>
      </c>
      <c r="D128" s="76">
        <v>3</v>
      </c>
      <c r="E128" s="76">
        <v>3</v>
      </c>
      <c r="F128" s="76">
        <v>12</v>
      </c>
      <c r="G128" s="76">
        <v>19</v>
      </c>
      <c r="H128" s="76">
        <v>22</v>
      </c>
    </row>
    <row r="129" spans="2:8" x14ac:dyDescent="0.2">
      <c r="B129" s="337"/>
      <c r="C129" s="24" t="s">
        <v>62</v>
      </c>
      <c r="D129" s="76">
        <v>37</v>
      </c>
      <c r="E129" s="76">
        <v>34</v>
      </c>
      <c r="F129" s="76">
        <v>68</v>
      </c>
      <c r="G129" s="76">
        <v>104</v>
      </c>
      <c r="H129" s="76">
        <v>85</v>
      </c>
    </row>
    <row r="130" spans="2:8" x14ac:dyDescent="0.2">
      <c r="B130" s="337"/>
      <c r="C130" s="24" t="s">
        <v>34</v>
      </c>
      <c r="D130" s="76">
        <v>262</v>
      </c>
      <c r="E130" s="76">
        <v>343</v>
      </c>
      <c r="F130" s="76">
        <v>155</v>
      </c>
      <c r="G130" s="76">
        <v>107</v>
      </c>
      <c r="H130" s="76">
        <v>197</v>
      </c>
    </row>
    <row r="131" spans="2:8" x14ac:dyDescent="0.2">
      <c r="B131" s="337"/>
      <c r="C131" s="24" t="s">
        <v>49</v>
      </c>
      <c r="D131" s="76">
        <v>1</v>
      </c>
      <c r="E131" s="76">
        <v>1</v>
      </c>
      <c r="F131" s="76">
        <v>2</v>
      </c>
      <c r="G131" s="76">
        <v>3</v>
      </c>
      <c r="H131" s="76">
        <v>5</v>
      </c>
    </row>
    <row r="132" spans="2:8" x14ac:dyDescent="0.2">
      <c r="B132" s="337"/>
      <c r="C132" s="24" t="s">
        <v>206</v>
      </c>
      <c r="D132" s="76">
        <v>218</v>
      </c>
      <c r="E132" s="76">
        <v>308</v>
      </c>
      <c r="F132" s="76">
        <v>153</v>
      </c>
      <c r="G132" s="76">
        <v>106</v>
      </c>
      <c r="H132" s="76">
        <v>179</v>
      </c>
    </row>
    <row r="133" spans="2:8" x14ac:dyDescent="0.2">
      <c r="B133" s="337"/>
      <c r="C133" s="24" t="s">
        <v>40</v>
      </c>
      <c r="D133" s="76">
        <v>15</v>
      </c>
      <c r="E133" s="76">
        <v>19</v>
      </c>
      <c r="F133" s="76">
        <v>5</v>
      </c>
      <c r="G133" s="76">
        <v>0</v>
      </c>
      <c r="H133" s="76">
        <v>0</v>
      </c>
    </row>
    <row r="134" spans="2:8" x14ac:dyDescent="0.2">
      <c r="B134" s="337"/>
      <c r="C134" s="24" t="s">
        <v>149</v>
      </c>
      <c r="D134" s="76">
        <v>1</v>
      </c>
      <c r="E134" s="76">
        <v>1</v>
      </c>
      <c r="F134" s="76">
        <v>0</v>
      </c>
      <c r="G134" s="76">
        <v>0</v>
      </c>
      <c r="H134" s="76">
        <v>6</v>
      </c>
    </row>
    <row r="135" spans="2:8" ht="14.25" x14ac:dyDescent="0.2">
      <c r="B135" s="338"/>
      <c r="C135" s="16" t="s">
        <v>207</v>
      </c>
      <c r="D135" s="20">
        <f>SUM(D127:D134)</f>
        <v>556</v>
      </c>
      <c r="E135" s="20">
        <f>SUM(E127:E134)</f>
        <v>728</v>
      </c>
      <c r="F135" s="20">
        <f>SUM(F127:F134)</f>
        <v>415</v>
      </c>
      <c r="G135" s="20">
        <f>SUM(G127:G134)</f>
        <v>360</v>
      </c>
      <c r="H135" s="20">
        <f>SUM(H127:H134)</f>
        <v>518</v>
      </c>
    </row>
    <row r="136" spans="2:8" ht="12.75" customHeight="1" x14ac:dyDescent="0.2">
      <c r="B136" s="336" t="s">
        <v>255</v>
      </c>
      <c r="C136" s="24" t="s">
        <v>45</v>
      </c>
      <c r="D136" s="76">
        <v>38</v>
      </c>
      <c r="E136" s="76">
        <v>53</v>
      </c>
      <c r="F136" s="76">
        <v>42</v>
      </c>
      <c r="G136" s="76">
        <v>42</v>
      </c>
      <c r="H136" s="35"/>
    </row>
    <row r="137" spans="2:8" x14ac:dyDescent="0.2">
      <c r="B137" s="337"/>
      <c r="C137" s="24" t="s">
        <v>59</v>
      </c>
      <c r="D137" s="76">
        <v>3</v>
      </c>
      <c r="E137" s="76">
        <v>5</v>
      </c>
      <c r="F137" s="76">
        <v>22</v>
      </c>
      <c r="G137" s="76">
        <v>23</v>
      </c>
      <c r="H137" s="35"/>
    </row>
    <row r="138" spans="2:8" x14ac:dyDescent="0.2">
      <c r="B138" s="337"/>
      <c r="C138" s="24" t="s">
        <v>62</v>
      </c>
      <c r="D138" s="76">
        <v>115</v>
      </c>
      <c r="E138" s="76">
        <v>45</v>
      </c>
      <c r="F138" s="76">
        <v>1404</v>
      </c>
      <c r="G138" s="76">
        <v>1536</v>
      </c>
      <c r="H138" s="35"/>
    </row>
    <row r="139" spans="2:8" x14ac:dyDescent="0.2">
      <c r="B139" s="337"/>
      <c r="C139" s="24" t="s">
        <v>43</v>
      </c>
      <c r="D139" s="76">
        <v>64</v>
      </c>
      <c r="E139" s="76">
        <v>115</v>
      </c>
      <c r="F139" s="76">
        <v>92</v>
      </c>
      <c r="G139" s="76">
        <v>38</v>
      </c>
      <c r="H139" s="35"/>
    </row>
    <row r="140" spans="2:8" x14ac:dyDescent="0.2">
      <c r="B140" s="337"/>
      <c r="C140" s="24" t="s">
        <v>34</v>
      </c>
      <c r="D140" s="76">
        <v>645</v>
      </c>
      <c r="E140" s="76">
        <v>555</v>
      </c>
      <c r="F140" s="76">
        <v>468</v>
      </c>
      <c r="G140" s="76">
        <v>502</v>
      </c>
      <c r="H140" s="35"/>
    </row>
    <row r="141" spans="2:8" x14ac:dyDescent="0.2">
      <c r="B141" s="337"/>
      <c r="C141" s="24" t="s">
        <v>49</v>
      </c>
      <c r="D141" s="76">
        <v>3</v>
      </c>
      <c r="E141" s="76">
        <v>2</v>
      </c>
      <c r="F141" s="76">
        <v>4</v>
      </c>
      <c r="G141" s="76">
        <v>13</v>
      </c>
      <c r="H141" s="35"/>
    </row>
    <row r="142" spans="2:8" x14ac:dyDescent="0.2">
      <c r="B142" s="337"/>
      <c r="C142" s="24" t="s">
        <v>53</v>
      </c>
      <c r="D142" s="76">
        <v>2</v>
      </c>
      <c r="E142" s="76">
        <v>58</v>
      </c>
      <c r="F142" s="76">
        <v>183</v>
      </c>
      <c r="G142" s="76">
        <v>184</v>
      </c>
      <c r="H142" s="35"/>
    </row>
    <row r="143" spans="2:8" x14ac:dyDescent="0.2">
      <c r="B143" s="337"/>
      <c r="C143" s="24" t="s">
        <v>160</v>
      </c>
      <c r="D143" s="76">
        <v>984</v>
      </c>
      <c r="E143" s="76">
        <v>1024</v>
      </c>
      <c r="F143" s="76">
        <v>681</v>
      </c>
      <c r="G143" s="76">
        <v>844</v>
      </c>
      <c r="H143" s="35"/>
    </row>
    <row r="144" spans="2:8" x14ac:dyDescent="0.2">
      <c r="B144" s="337"/>
      <c r="C144" s="24" t="s">
        <v>149</v>
      </c>
      <c r="D144" s="76">
        <v>71</v>
      </c>
      <c r="E144" s="76">
        <v>73</v>
      </c>
      <c r="F144" s="76">
        <v>67</v>
      </c>
      <c r="G144" s="76">
        <v>94</v>
      </c>
      <c r="H144" s="35"/>
    </row>
    <row r="145" spans="2:12" x14ac:dyDescent="0.2">
      <c r="B145" s="338"/>
      <c r="C145" s="16" t="s">
        <v>150</v>
      </c>
      <c r="D145" s="20">
        <f>SUM(D136:D144)</f>
        <v>1925</v>
      </c>
      <c r="E145" s="20">
        <f>SUM(E136:E144)</f>
        <v>1930</v>
      </c>
      <c r="F145" s="20">
        <f>SUM(F136:F144)</f>
        <v>2963</v>
      </c>
      <c r="G145" s="20">
        <f>SUM(G136:G144)</f>
        <v>3276</v>
      </c>
      <c r="H145" s="35"/>
    </row>
    <row r="146" spans="2:12" ht="30" customHeight="1" x14ac:dyDescent="0.2">
      <c r="B146" s="343" t="s">
        <v>247</v>
      </c>
      <c r="C146" s="343"/>
      <c r="D146" s="343"/>
      <c r="E146" s="343"/>
      <c r="F146" s="343"/>
      <c r="G146" s="343"/>
      <c r="H146" s="343"/>
    </row>
    <row r="147" spans="2:12" ht="30" customHeight="1" x14ac:dyDescent="0.2">
      <c r="B147" s="344" t="s">
        <v>248</v>
      </c>
      <c r="C147" s="344"/>
      <c r="D147" s="344"/>
      <c r="E147" s="344"/>
      <c r="F147" s="344"/>
      <c r="G147" s="344"/>
      <c r="H147" s="344"/>
    </row>
    <row r="148" spans="2:12" ht="15.75" customHeight="1" x14ac:dyDescent="0.2">
      <c r="B148" s="348" t="s">
        <v>249</v>
      </c>
      <c r="C148" s="348"/>
      <c r="D148" s="348"/>
      <c r="E148" s="348"/>
      <c r="F148" s="348"/>
      <c r="G148" s="348"/>
      <c r="H148" s="348"/>
    </row>
    <row r="149" spans="2:12" ht="31.5" customHeight="1" x14ac:dyDescent="0.2">
      <c r="B149" s="348" t="s">
        <v>250</v>
      </c>
      <c r="C149" s="348"/>
      <c r="D149" s="348"/>
      <c r="E149" s="348"/>
      <c r="F149" s="348"/>
      <c r="G149" s="348"/>
      <c r="H149" s="348"/>
      <c r="I149" s="169"/>
      <c r="J149" s="169"/>
      <c r="K149" s="169"/>
      <c r="L149" s="169"/>
    </row>
    <row r="150" spans="2:12" ht="15.75" customHeight="1" x14ac:dyDescent="0.2">
      <c r="B150" s="348" t="s">
        <v>251</v>
      </c>
      <c r="C150" s="348"/>
      <c r="D150" s="348"/>
      <c r="E150" s="348"/>
      <c r="F150" s="348"/>
      <c r="G150" s="348"/>
      <c r="H150" s="348"/>
    </row>
    <row r="152" spans="2:12" ht="14.25" x14ac:dyDescent="0.2">
      <c r="B152" s="66" t="s">
        <v>256</v>
      </c>
      <c r="C152" s="66"/>
      <c r="D152" s="66"/>
      <c r="E152" s="75"/>
      <c r="F152" s="75"/>
      <c r="G152" s="75"/>
      <c r="H152" s="75"/>
    </row>
    <row r="153" spans="2:12" ht="14.25" x14ac:dyDescent="0.2">
      <c r="B153" s="15" t="s">
        <v>230</v>
      </c>
      <c r="C153" s="15" t="s">
        <v>27</v>
      </c>
      <c r="D153" s="15">
        <v>2025</v>
      </c>
      <c r="E153" s="15" t="s">
        <v>232</v>
      </c>
      <c r="F153" s="15">
        <v>2023</v>
      </c>
      <c r="G153" s="15">
        <v>2022</v>
      </c>
      <c r="H153" s="15">
        <v>2021</v>
      </c>
    </row>
    <row r="154" spans="2:12" x14ac:dyDescent="0.2">
      <c r="B154" s="336" t="s">
        <v>257</v>
      </c>
      <c r="C154" s="24" t="s">
        <v>45</v>
      </c>
      <c r="D154" s="119">
        <v>0.4</v>
      </c>
      <c r="E154" s="119">
        <v>0.4</v>
      </c>
      <c r="F154" s="119">
        <v>0.4</v>
      </c>
      <c r="G154" s="119">
        <v>0.3</v>
      </c>
      <c r="H154" s="119">
        <v>0.3</v>
      </c>
    </row>
    <row r="155" spans="2:12" x14ac:dyDescent="0.2">
      <c r="B155" s="337"/>
      <c r="C155" s="24" t="s">
        <v>59</v>
      </c>
      <c r="D155" s="35"/>
      <c r="E155" s="35"/>
      <c r="F155" s="119">
        <v>3.6</v>
      </c>
      <c r="G155" s="119">
        <v>1.8</v>
      </c>
      <c r="H155" s="119">
        <v>1.9</v>
      </c>
    </row>
    <row r="156" spans="2:12" x14ac:dyDescent="0.2">
      <c r="B156" s="337"/>
      <c r="C156" s="24" t="s">
        <v>62</v>
      </c>
      <c r="D156" s="35"/>
      <c r="E156" s="35"/>
      <c r="F156" s="119">
        <v>5.6</v>
      </c>
      <c r="G156" s="119">
        <v>6.3</v>
      </c>
      <c r="H156" s="119">
        <v>6.7</v>
      </c>
    </row>
    <row r="157" spans="2:12" x14ac:dyDescent="0.2">
      <c r="B157" s="337"/>
      <c r="C157" s="24" t="s">
        <v>43</v>
      </c>
      <c r="D157" s="119">
        <v>4.0999999999999996</v>
      </c>
      <c r="E157" s="119">
        <v>7.1</v>
      </c>
      <c r="F157" s="119">
        <v>8</v>
      </c>
      <c r="G157" s="119">
        <v>5.8</v>
      </c>
      <c r="H157" s="119">
        <v>4.5999999999999996</v>
      </c>
    </row>
    <row r="158" spans="2:12" x14ac:dyDescent="0.2">
      <c r="B158" s="337"/>
      <c r="C158" s="24" t="s">
        <v>34</v>
      </c>
      <c r="D158" s="119">
        <v>4.5</v>
      </c>
      <c r="E158" s="119">
        <v>5.4</v>
      </c>
      <c r="F158" s="119">
        <v>6.6</v>
      </c>
      <c r="G158" s="119">
        <v>5.2</v>
      </c>
      <c r="H158" s="119">
        <v>4</v>
      </c>
    </row>
    <row r="159" spans="2:12" x14ac:dyDescent="0.2">
      <c r="B159" s="337"/>
      <c r="C159" s="24" t="s">
        <v>49</v>
      </c>
      <c r="D159" s="35"/>
      <c r="E159" s="119">
        <v>0.4</v>
      </c>
      <c r="F159" s="119">
        <v>0.3</v>
      </c>
      <c r="G159" s="119">
        <v>0.1</v>
      </c>
      <c r="H159" s="119">
        <v>0.2</v>
      </c>
    </row>
    <row r="160" spans="2:12" x14ac:dyDescent="0.2">
      <c r="B160" s="337"/>
      <c r="C160" s="24" t="s">
        <v>206</v>
      </c>
      <c r="D160" s="119">
        <v>1.2</v>
      </c>
      <c r="E160" s="119">
        <v>1.3</v>
      </c>
      <c r="F160" s="119">
        <v>1.02</v>
      </c>
      <c r="G160" s="119">
        <v>1.2</v>
      </c>
      <c r="H160" s="119">
        <v>1.1000000000000001</v>
      </c>
    </row>
    <row r="161" spans="2:8" x14ac:dyDescent="0.2">
      <c r="B161" s="338"/>
      <c r="C161" s="16" t="s">
        <v>150</v>
      </c>
      <c r="D161" s="19">
        <v>3</v>
      </c>
      <c r="E161" s="19">
        <v>3.3</v>
      </c>
      <c r="F161" s="19">
        <v>4.5</v>
      </c>
      <c r="G161" s="19">
        <v>4.4000000000000004</v>
      </c>
      <c r="H161" s="19">
        <v>4.2</v>
      </c>
    </row>
    <row r="162" spans="2:8" x14ac:dyDescent="0.2">
      <c r="B162" s="336" t="s">
        <v>258</v>
      </c>
      <c r="C162" s="24" t="s">
        <v>45</v>
      </c>
      <c r="D162" s="119">
        <v>1.5</v>
      </c>
      <c r="E162" s="119">
        <v>1.6958914901708768</v>
      </c>
      <c r="F162" s="119">
        <v>1.8</v>
      </c>
      <c r="G162" s="119">
        <v>1.3</v>
      </c>
      <c r="H162" s="119">
        <v>1.5</v>
      </c>
    </row>
    <row r="163" spans="2:8" x14ac:dyDescent="0.2">
      <c r="B163" s="337"/>
      <c r="C163" s="24" t="s">
        <v>59</v>
      </c>
      <c r="D163" s="35"/>
      <c r="E163" s="35"/>
      <c r="F163" s="119">
        <v>3.1</v>
      </c>
      <c r="G163" s="119">
        <v>2</v>
      </c>
      <c r="H163" s="119">
        <v>1.6</v>
      </c>
    </row>
    <row r="164" spans="2:8" x14ac:dyDescent="0.2">
      <c r="B164" s="337"/>
      <c r="C164" s="24" t="s">
        <v>62</v>
      </c>
      <c r="D164" s="35"/>
      <c r="E164" s="35"/>
      <c r="F164" s="119">
        <v>0.2</v>
      </c>
      <c r="G164" s="119">
        <v>0.3</v>
      </c>
      <c r="H164" s="119">
        <v>0.3</v>
      </c>
    </row>
    <row r="165" spans="2:8" x14ac:dyDescent="0.2">
      <c r="B165" s="337"/>
      <c r="C165" s="24" t="s">
        <v>43</v>
      </c>
      <c r="D165" s="119">
        <v>0</v>
      </c>
      <c r="E165" s="119">
        <v>2.0558437828233408E-3</v>
      </c>
      <c r="F165" s="119">
        <v>2.0558437828233408E-3</v>
      </c>
      <c r="G165" s="119">
        <v>2.0558437828233408E-3</v>
      </c>
      <c r="H165" s="119">
        <v>2.0558437828233408E-3</v>
      </c>
    </row>
    <row r="166" spans="2:8" x14ac:dyDescent="0.2">
      <c r="B166" s="337"/>
      <c r="C166" s="24" t="s">
        <v>34</v>
      </c>
      <c r="D166" s="119">
        <v>1.2</v>
      </c>
      <c r="E166" s="119">
        <v>1.7346686901900967</v>
      </c>
      <c r="F166" s="119">
        <v>1.1000000000000001</v>
      </c>
      <c r="G166" s="119">
        <v>0.6</v>
      </c>
      <c r="H166" s="119">
        <v>0.9</v>
      </c>
    </row>
    <row r="167" spans="2:8" x14ac:dyDescent="0.2">
      <c r="B167" s="337"/>
      <c r="C167" s="24" t="s">
        <v>49</v>
      </c>
      <c r="D167" s="35"/>
      <c r="E167" s="119">
        <v>1.2923367557613921</v>
      </c>
      <c r="F167" s="119">
        <v>2.4</v>
      </c>
      <c r="G167" s="119">
        <v>0.5</v>
      </c>
      <c r="H167" s="119">
        <v>0.6</v>
      </c>
    </row>
    <row r="168" spans="2:8" x14ac:dyDescent="0.2">
      <c r="B168" s="337"/>
      <c r="C168" s="24" t="s">
        <v>206</v>
      </c>
      <c r="D168" s="119">
        <v>1.2</v>
      </c>
      <c r="E168" s="119">
        <v>1.333282155612413</v>
      </c>
      <c r="F168" s="119">
        <v>0.7</v>
      </c>
      <c r="G168" s="119">
        <v>0.4</v>
      </c>
      <c r="H168" s="119">
        <v>0.8</v>
      </c>
    </row>
    <row r="169" spans="2:8" x14ac:dyDescent="0.2">
      <c r="B169" s="338"/>
      <c r="C169" s="16" t="s">
        <v>150</v>
      </c>
      <c r="D169" s="19">
        <v>1.1000000000000001</v>
      </c>
      <c r="E169" s="19">
        <v>1.4</v>
      </c>
      <c r="F169" s="19">
        <v>0.5</v>
      </c>
      <c r="G169" s="19">
        <v>0.4</v>
      </c>
      <c r="H169" s="19">
        <v>0.6</v>
      </c>
    </row>
    <row r="170" spans="2:8" x14ac:dyDescent="0.2">
      <c r="B170" s="336" t="s">
        <v>259</v>
      </c>
      <c r="C170" s="24" t="s">
        <v>45</v>
      </c>
      <c r="D170" s="119">
        <v>3.1</v>
      </c>
      <c r="E170" s="119">
        <v>4.7</v>
      </c>
      <c r="F170" s="119">
        <v>4.5</v>
      </c>
      <c r="G170" s="119">
        <v>3.2</v>
      </c>
      <c r="H170" s="35"/>
    </row>
    <row r="171" spans="2:8" x14ac:dyDescent="0.2">
      <c r="B171" s="337"/>
      <c r="C171" s="24" t="s">
        <v>59</v>
      </c>
      <c r="D171" s="35"/>
      <c r="E171" s="35"/>
      <c r="F171" s="119">
        <v>7.73</v>
      </c>
      <c r="G171" s="119">
        <v>3.6</v>
      </c>
      <c r="H171" s="35"/>
    </row>
    <row r="172" spans="2:8" x14ac:dyDescent="0.2">
      <c r="B172" s="337"/>
      <c r="C172" s="24" t="s">
        <v>62</v>
      </c>
      <c r="D172" s="35"/>
      <c r="E172" s="35"/>
      <c r="F172" s="119">
        <v>3.87</v>
      </c>
      <c r="G172" s="119">
        <v>4.0999999999999996</v>
      </c>
      <c r="H172" s="35"/>
    </row>
    <row r="173" spans="2:8" x14ac:dyDescent="0.2">
      <c r="B173" s="337"/>
      <c r="C173" s="24" t="s">
        <v>43</v>
      </c>
      <c r="D173" s="119">
        <v>2</v>
      </c>
      <c r="E173" s="119">
        <v>4.3675513029503428</v>
      </c>
      <c r="F173" s="119">
        <v>5.13</v>
      </c>
      <c r="G173" s="119">
        <v>2</v>
      </c>
      <c r="H173" s="35"/>
    </row>
    <row r="174" spans="2:8" x14ac:dyDescent="0.2">
      <c r="B174" s="337"/>
      <c r="C174" s="24" t="s">
        <v>34</v>
      </c>
      <c r="D174" s="119">
        <v>2.9</v>
      </c>
      <c r="E174" s="119">
        <v>2.8</v>
      </c>
      <c r="F174" s="119">
        <v>3.2</v>
      </c>
      <c r="G174" s="119">
        <v>2.9</v>
      </c>
      <c r="H174" s="35"/>
    </row>
    <row r="175" spans="2:8" x14ac:dyDescent="0.2">
      <c r="B175" s="337"/>
      <c r="C175" s="24" t="s">
        <v>49</v>
      </c>
      <c r="D175" s="35"/>
      <c r="E175" s="119">
        <v>2.7171043376331809</v>
      </c>
      <c r="F175" s="119">
        <v>16.2</v>
      </c>
      <c r="G175" s="119">
        <v>4.0999999999999996</v>
      </c>
      <c r="H175" s="35"/>
    </row>
    <row r="176" spans="2:8" x14ac:dyDescent="0.2">
      <c r="B176" s="337"/>
      <c r="C176" s="24" t="s">
        <v>206</v>
      </c>
      <c r="D176" s="119">
        <v>4.9000000000000004</v>
      </c>
      <c r="E176" s="119">
        <v>4.4000000000000004</v>
      </c>
      <c r="F176" s="119">
        <v>3.15</v>
      </c>
      <c r="G176" s="119">
        <v>3.5</v>
      </c>
      <c r="H176" s="35"/>
    </row>
    <row r="177" spans="2:8" x14ac:dyDescent="0.2">
      <c r="B177" s="338"/>
      <c r="C177" s="16" t="s">
        <v>150</v>
      </c>
      <c r="D177" s="19">
        <v>4.0999999999999996</v>
      </c>
      <c r="E177" s="19">
        <v>3.7</v>
      </c>
      <c r="F177" s="19">
        <v>3.6375648706222932</v>
      </c>
      <c r="G177" s="19">
        <v>3.4</v>
      </c>
      <c r="H177" s="35"/>
    </row>
    <row r="178" spans="2:8" x14ac:dyDescent="0.2">
      <c r="B178" s="16" t="s">
        <v>260</v>
      </c>
      <c r="C178" s="16" t="s">
        <v>261</v>
      </c>
      <c r="D178" s="19">
        <f>+D177+D169+D161</f>
        <v>8.1999999999999993</v>
      </c>
      <c r="E178" s="19">
        <f>+E177+E169+E161</f>
        <v>8.3999999999999986</v>
      </c>
      <c r="F178" s="19">
        <f>+F177+F169+F161</f>
        <v>8.6375648706222936</v>
      </c>
      <c r="G178" s="19">
        <f t="shared" ref="G178" si="3">+G177+G169+G161</f>
        <v>8.1999999999999993</v>
      </c>
      <c r="H178" s="35"/>
    </row>
    <row r="179" spans="2:8" ht="15.75" customHeight="1" x14ac:dyDescent="0.2">
      <c r="B179" s="343" t="s">
        <v>262</v>
      </c>
      <c r="C179" s="343"/>
      <c r="D179" s="343"/>
      <c r="E179" s="343"/>
      <c r="F179" s="343"/>
      <c r="G179" s="343"/>
      <c r="H179" s="343"/>
    </row>
    <row r="180" spans="2:8" ht="30" customHeight="1" x14ac:dyDescent="0.2">
      <c r="B180" s="344" t="s">
        <v>263</v>
      </c>
      <c r="C180" s="344"/>
      <c r="D180" s="344"/>
      <c r="E180" s="344"/>
      <c r="F180" s="344"/>
      <c r="G180" s="344"/>
      <c r="H180" s="344"/>
    </row>
    <row r="181" spans="2:8" ht="15.75" customHeight="1" x14ac:dyDescent="0.2">
      <c r="B181" s="339" t="s">
        <v>264</v>
      </c>
      <c r="C181" s="339"/>
      <c r="D181" s="339"/>
      <c r="E181" s="339"/>
      <c r="F181" s="339"/>
      <c r="G181" s="339"/>
      <c r="H181" s="339"/>
    </row>
    <row r="182" spans="2:8" ht="29.45" customHeight="1" x14ac:dyDescent="0.2">
      <c r="B182" s="348" t="s">
        <v>250</v>
      </c>
      <c r="C182" s="348"/>
      <c r="D182" s="348"/>
      <c r="E182" s="348"/>
      <c r="F182" s="348"/>
      <c r="G182" s="348"/>
      <c r="H182" s="348"/>
    </row>
    <row r="183" spans="2:8" x14ac:dyDescent="0.2">
      <c r="B183" s="147"/>
      <c r="C183" s="147"/>
      <c r="D183" s="147"/>
      <c r="E183" s="147"/>
      <c r="F183" s="147"/>
      <c r="G183" s="147"/>
      <c r="H183" s="147"/>
    </row>
    <row r="184" spans="2:8" ht="14.25" x14ac:dyDescent="0.2">
      <c r="B184" s="66" t="s">
        <v>265</v>
      </c>
      <c r="C184" s="66"/>
      <c r="D184" s="66"/>
      <c r="E184" s="75"/>
      <c r="F184" s="75"/>
      <c r="G184" s="75"/>
      <c r="H184" s="75"/>
    </row>
    <row r="185" spans="2:8" x14ac:dyDescent="0.2">
      <c r="B185" s="15" t="s">
        <v>230</v>
      </c>
      <c r="C185" s="15" t="s">
        <v>27</v>
      </c>
      <c r="D185" s="15">
        <v>2025</v>
      </c>
      <c r="E185" s="15">
        <v>2024</v>
      </c>
      <c r="F185" s="15">
        <v>2023</v>
      </c>
      <c r="G185" s="15">
        <v>2022</v>
      </c>
      <c r="H185" s="15">
        <v>2021</v>
      </c>
    </row>
    <row r="186" spans="2:8" x14ac:dyDescent="0.2">
      <c r="B186" s="345" t="s">
        <v>266</v>
      </c>
      <c r="C186" s="24" t="s">
        <v>53</v>
      </c>
      <c r="D186" s="35"/>
      <c r="E186" s="35"/>
      <c r="F186" s="119">
        <v>11.6</v>
      </c>
      <c r="G186" s="119">
        <v>11.9</v>
      </c>
      <c r="H186" s="119">
        <v>9.1999999999999993</v>
      </c>
    </row>
    <row r="187" spans="2:8" x14ac:dyDescent="0.2">
      <c r="B187" s="346"/>
      <c r="C187" s="24" t="s">
        <v>40</v>
      </c>
      <c r="D187" s="119">
        <v>0.2</v>
      </c>
      <c r="E187" s="119">
        <v>0.2189746119164577</v>
      </c>
      <c r="F187" s="119">
        <v>0.7</v>
      </c>
      <c r="G187" s="35"/>
      <c r="H187" s="35"/>
    </row>
    <row r="188" spans="2:8" x14ac:dyDescent="0.2">
      <c r="B188" s="347"/>
      <c r="C188" s="16" t="s">
        <v>150</v>
      </c>
      <c r="D188" s="19">
        <v>0.2</v>
      </c>
      <c r="E188" s="19">
        <v>0.2189746119164577</v>
      </c>
      <c r="F188" s="19">
        <v>9.6999999999999993</v>
      </c>
      <c r="G188" s="19">
        <v>11.9</v>
      </c>
      <c r="H188" s="19">
        <v>9.1999999999999993</v>
      </c>
    </row>
    <row r="189" spans="2:8" x14ac:dyDescent="0.2">
      <c r="B189" s="345" t="s">
        <v>267</v>
      </c>
      <c r="C189" s="24" t="s">
        <v>53</v>
      </c>
      <c r="D189" s="35"/>
      <c r="E189" s="35"/>
      <c r="F189" s="120">
        <v>0</v>
      </c>
      <c r="G189" s="120">
        <v>0</v>
      </c>
      <c r="H189" s="120">
        <v>0</v>
      </c>
    </row>
    <row r="190" spans="2:8" x14ac:dyDescent="0.2">
      <c r="B190" s="346"/>
      <c r="C190" s="24" t="s">
        <v>40</v>
      </c>
      <c r="D190" s="119">
        <v>0.6</v>
      </c>
      <c r="E190" s="119">
        <v>1.0129060762691589</v>
      </c>
      <c r="F190" s="119">
        <v>1.2</v>
      </c>
      <c r="G190" s="35"/>
      <c r="H190" s="35"/>
    </row>
    <row r="191" spans="2:8" x14ac:dyDescent="0.2">
      <c r="B191" s="347"/>
      <c r="C191" s="16" t="s">
        <v>150</v>
      </c>
      <c r="D191" s="19">
        <v>0.6</v>
      </c>
      <c r="E191" s="19">
        <v>1.0129060762691589</v>
      </c>
      <c r="F191" s="19">
        <v>0.2</v>
      </c>
      <c r="G191" s="83">
        <v>0</v>
      </c>
      <c r="H191" s="83">
        <v>0</v>
      </c>
    </row>
    <row r="192" spans="2:8" x14ac:dyDescent="0.2">
      <c r="B192" s="345" t="s">
        <v>268</v>
      </c>
      <c r="C192" s="24" t="s">
        <v>53</v>
      </c>
      <c r="D192" s="35"/>
      <c r="E192" s="35"/>
      <c r="F192" s="119">
        <v>8.8000000000000007</v>
      </c>
      <c r="G192" s="31">
        <v>8.5</v>
      </c>
      <c r="H192" s="35"/>
    </row>
    <row r="193" spans="2:8" x14ac:dyDescent="0.2">
      <c r="B193" s="346"/>
      <c r="C193" s="24" t="s">
        <v>40</v>
      </c>
      <c r="D193" s="119">
        <v>2.9</v>
      </c>
      <c r="E193" s="119">
        <v>3</v>
      </c>
      <c r="F193" s="119">
        <v>3.04</v>
      </c>
      <c r="G193" s="35"/>
      <c r="H193" s="35"/>
    </row>
    <row r="194" spans="2:8" x14ac:dyDescent="0.2">
      <c r="B194" s="347"/>
      <c r="C194" s="16" t="s">
        <v>150</v>
      </c>
      <c r="D194" s="19">
        <f>D193</f>
        <v>2.9</v>
      </c>
      <c r="E194" s="19">
        <v>3</v>
      </c>
      <c r="F194" s="19">
        <v>7.3</v>
      </c>
      <c r="G194" s="19">
        <v>3.5</v>
      </c>
      <c r="H194" s="35"/>
    </row>
    <row r="195" spans="2:8" x14ac:dyDescent="0.2">
      <c r="B195" s="16" t="s">
        <v>269</v>
      </c>
      <c r="C195" s="16" t="s">
        <v>261</v>
      </c>
      <c r="D195" s="19">
        <v>3.7</v>
      </c>
      <c r="E195" s="19">
        <f>+E194+E191+E188</f>
        <v>4.2318806881856164</v>
      </c>
      <c r="F195" s="19">
        <f>+F194+F191+F188</f>
        <v>17.2</v>
      </c>
      <c r="G195" s="19">
        <v>20.399999999999999</v>
      </c>
      <c r="H195" s="19">
        <f t="shared" ref="H195" si="4">+H194+H191+H188</f>
        <v>9.1999999999999993</v>
      </c>
    </row>
    <row r="196" spans="2:8" ht="15.95" customHeight="1" x14ac:dyDescent="0.2">
      <c r="B196" s="343" t="s">
        <v>270</v>
      </c>
      <c r="C196" s="343"/>
      <c r="D196" s="343"/>
      <c r="E196" s="343"/>
      <c r="F196" s="343"/>
      <c r="G196" s="343"/>
      <c r="H196" s="343"/>
    </row>
    <row r="197" spans="2:8" ht="30" customHeight="1" x14ac:dyDescent="0.2">
      <c r="B197" s="344" t="s">
        <v>271</v>
      </c>
      <c r="C197" s="344"/>
      <c r="D197" s="344"/>
      <c r="E197" s="344"/>
      <c r="F197" s="344"/>
      <c r="G197" s="344"/>
      <c r="H197" s="344"/>
    </row>
    <row r="198" spans="2:8" ht="30" customHeight="1" x14ac:dyDescent="0.2">
      <c r="B198" s="344" t="s">
        <v>272</v>
      </c>
      <c r="C198" s="344"/>
      <c r="D198" s="344"/>
      <c r="E198" s="344"/>
      <c r="F198" s="344"/>
      <c r="G198" s="344"/>
      <c r="H198" s="344"/>
    </row>
    <row r="200" spans="2:8" ht="14.25" x14ac:dyDescent="0.2">
      <c r="B200" s="66" t="s">
        <v>273</v>
      </c>
      <c r="C200" s="66"/>
      <c r="D200" s="66"/>
      <c r="E200" s="75"/>
      <c r="F200" s="75"/>
      <c r="G200" s="75"/>
      <c r="H200" s="75"/>
    </row>
    <row r="201" spans="2:8" x14ac:dyDescent="0.2">
      <c r="B201" s="15" t="s">
        <v>230</v>
      </c>
      <c r="C201" s="15" t="s">
        <v>27</v>
      </c>
      <c r="D201" s="15">
        <v>2025</v>
      </c>
      <c r="E201" s="15">
        <v>2024</v>
      </c>
      <c r="F201" s="15">
        <v>2023</v>
      </c>
      <c r="G201" s="15">
        <v>2022</v>
      </c>
      <c r="H201" s="15">
        <v>2021</v>
      </c>
    </row>
    <row r="202" spans="2:8" x14ac:dyDescent="0.2">
      <c r="B202" s="336" t="s">
        <v>274</v>
      </c>
      <c r="C202" s="24" t="s">
        <v>45</v>
      </c>
      <c r="D202" s="119">
        <v>16.100000000000001</v>
      </c>
      <c r="E202" s="119">
        <v>16.588010748674183</v>
      </c>
      <c r="F202" s="119">
        <v>18</v>
      </c>
      <c r="G202" s="119">
        <v>12.6</v>
      </c>
      <c r="H202" s="119">
        <v>14.7</v>
      </c>
    </row>
    <row r="203" spans="2:8" x14ac:dyDescent="0.2">
      <c r="B203" s="337"/>
      <c r="C203" s="24" t="s">
        <v>59</v>
      </c>
      <c r="D203" s="35"/>
      <c r="E203" s="35"/>
      <c r="F203" s="119">
        <v>91.9</v>
      </c>
      <c r="G203" s="119">
        <v>59.4</v>
      </c>
      <c r="H203" s="119">
        <v>50.8</v>
      </c>
    </row>
    <row r="204" spans="2:8" x14ac:dyDescent="0.2">
      <c r="B204" s="337"/>
      <c r="C204" s="24" t="s">
        <v>62</v>
      </c>
      <c r="D204" s="35"/>
      <c r="E204" s="35"/>
      <c r="F204" s="119">
        <v>29.2</v>
      </c>
      <c r="G204" s="119">
        <v>28.8</v>
      </c>
      <c r="H204" s="119">
        <v>29.6</v>
      </c>
    </row>
    <row r="205" spans="2:8" x14ac:dyDescent="0.2">
      <c r="B205" s="337"/>
      <c r="C205" s="24" t="s">
        <v>43</v>
      </c>
      <c r="D205" s="119">
        <v>21.9</v>
      </c>
      <c r="E205" s="119">
        <v>39.322865412030971</v>
      </c>
      <c r="F205" s="119">
        <v>43.677940274101907</v>
      </c>
      <c r="G205" s="119">
        <v>30.9</v>
      </c>
      <c r="H205" s="119">
        <v>24.5</v>
      </c>
    </row>
    <row r="206" spans="2:8" x14ac:dyDescent="0.2">
      <c r="B206" s="337"/>
      <c r="C206" s="24" t="s">
        <v>34</v>
      </c>
      <c r="D206" s="119">
        <v>34.700000000000003</v>
      </c>
      <c r="E206" s="119">
        <v>35.495955282646044</v>
      </c>
      <c r="F206" s="119">
        <v>43.478326615834462</v>
      </c>
      <c r="G206" s="119">
        <v>36.1</v>
      </c>
      <c r="H206" s="119">
        <v>28.3</v>
      </c>
    </row>
    <row r="207" spans="2:8" x14ac:dyDescent="0.2">
      <c r="B207" s="337"/>
      <c r="C207" s="24" t="s">
        <v>49</v>
      </c>
      <c r="D207" s="35"/>
      <c r="E207" s="119">
        <v>125.50750025594184</v>
      </c>
      <c r="F207" s="119">
        <v>130.80000000000001</v>
      </c>
      <c r="G207" s="119">
        <v>25.1</v>
      </c>
      <c r="H207" s="119">
        <v>30.1</v>
      </c>
    </row>
    <row r="208" spans="2:8" x14ac:dyDescent="0.2">
      <c r="B208" s="337"/>
      <c r="C208" s="24" t="s">
        <v>206</v>
      </c>
      <c r="D208" s="119">
        <v>28.5</v>
      </c>
      <c r="E208" s="119">
        <v>26.004903243466064</v>
      </c>
      <c r="F208" s="119">
        <v>26.1</v>
      </c>
      <c r="G208" s="119">
        <v>24</v>
      </c>
      <c r="H208" s="119">
        <v>23.4</v>
      </c>
    </row>
    <row r="209" spans="2:8" x14ac:dyDescent="0.2">
      <c r="B209" s="338"/>
      <c r="C209" s="16" t="s">
        <v>150</v>
      </c>
      <c r="D209" s="19">
        <v>30.7</v>
      </c>
      <c r="E209" s="19">
        <v>30.709272254690219</v>
      </c>
      <c r="F209" s="19">
        <v>30.3</v>
      </c>
      <c r="G209" s="19">
        <v>29</v>
      </c>
      <c r="H209" s="19">
        <v>27.5</v>
      </c>
    </row>
    <row r="210" spans="2:8" x14ac:dyDescent="0.2">
      <c r="B210" s="345" t="s">
        <v>275</v>
      </c>
      <c r="C210" s="24" t="s">
        <v>53</v>
      </c>
      <c r="D210" s="35"/>
      <c r="E210" s="35"/>
      <c r="F210" s="119">
        <v>77.099999999999994</v>
      </c>
      <c r="G210" s="119">
        <v>61.2</v>
      </c>
      <c r="H210" s="35"/>
    </row>
    <row r="211" spans="2:8" x14ac:dyDescent="0.2">
      <c r="B211" s="346"/>
      <c r="C211" s="24" t="s">
        <v>40</v>
      </c>
      <c r="D211" s="119">
        <v>13.3</v>
      </c>
      <c r="E211" s="119">
        <v>14.313391420067825</v>
      </c>
      <c r="F211" s="119">
        <v>34.799999999999997</v>
      </c>
      <c r="G211" s="35"/>
      <c r="H211" s="35"/>
    </row>
    <row r="212" spans="2:8" x14ac:dyDescent="0.2">
      <c r="B212" s="347"/>
      <c r="C212" s="16" t="s">
        <v>150</v>
      </c>
      <c r="D212" s="19">
        <v>13.3</v>
      </c>
      <c r="E212" s="19">
        <v>14.313391420067825</v>
      </c>
      <c r="F212" s="19">
        <v>111.9</v>
      </c>
      <c r="G212" s="19">
        <v>61.2</v>
      </c>
      <c r="H212" s="35"/>
    </row>
    <row r="213" spans="2:8" ht="30" customHeight="1" x14ac:dyDescent="0.2">
      <c r="B213" s="343" t="s">
        <v>276</v>
      </c>
      <c r="C213" s="343"/>
      <c r="D213" s="343"/>
      <c r="E213" s="343"/>
      <c r="F213" s="343"/>
      <c r="G213" s="343"/>
      <c r="H213" s="343"/>
    </row>
    <row r="214" spans="2:8" ht="15.95" customHeight="1" x14ac:dyDescent="0.2">
      <c r="B214" s="339" t="s">
        <v>277</v>
      </c>
      <c r="C214" s="339"/>
      <c r="D214" s="339"/>
      <c r="E214" s="339"/>
      <c r="F214" s="339"/>
      <c r="G214" s="339"/>
      <c r="H214" s="339"/>
    </row>
  </sheetData>
  <sortState xmlns:xlrd2="http://schemas.microsoft.com/office/spreadsheetml/2017/richdata2" ref="J55:K64">
    <sortCondition descending="1" ref="K55:K64"/>
  </sortState>
  <mergeCells count="53">
    <mergeCell ref="B180:H180"/>
    <mergeCell ref="B68:B71"/>
    <mergeCell ref="B136:B145"/>
    <mergeCell ref="B154:B161"/>
    <mergeCell ref="B162:B169"/>
    <mergeCell ref="B170:B177"/>
    <mergeCell ref="B116:B126"/>
    <mergeCell ref="B127:B135"/>
    <mergeCell ref="B89:C89"/>
    <mergeCell ref="B108:H108"/>
    <mergeCell ref="B109:H109"/>
    <mergeCell ref="B110:H110"/>
    <mergeCell ref="B112:H112"/>
    <mergeCell ref="B179:H179"/>
    <mergeCell ref="B146:H146"/>
    <mergeCell ref="B147:H147"/>
    <mergeCell ref="B148:H148"/>
    <mergeCell ref="B150:H150"/>
    <mergeCell ref="B149:H149"/>
    <mergeCell ref="B20:C20"/>
    <mergeCell ref="B27:C27"/>
    <mergeCell ref="B37:B45"/>
    <mergeCell ref="B66:B67"/>
    <mergeCell ref="B78:C78"/>
    <mergeCell ref="B111:H111"/>
    <mergeCell ref="B9:H9"/>
    <mergeCell ref="B46:B54"/>
    <mergeCell ref="B55:B65"/>
    <mergeCell ref="B96:B100"/>
    <mergeCell ref="B103:B107"/>
    <mergeCell ref="B29:H29"/>
    <mergeCell ref="D11:H11"/>
    <mergeCell ref="B28:H28"/>
    <mergeCell ref="B30:H30"/>
    <mergeCell ref="B31:H31"/>
    <mergeCell ref="B72:H72"/>
    <mergeCell ref="B73:H73"/>
    <mergeCell ref="B74:H74"/>
    <mergeCell ref="B90:H90"/>
    <mergeCell ref="B91:H91"/>
    <mergeCell ref="B92:H92"/>
    <mergeCell ref="B214:H214"/>
    <mergeCell ref="B181:H181"/>
    <mergeCell ref="B196:H196"/>
    <mergeCell ref="B197:H197"/>
    <mergeCell ref="B198:H198"/>
    <mergeCell ref="B213:H213"/>
    <mergeCell ref="B210:B212"/>
    <mergeCell ref="B189:B191"/>
    <mergeCell ref="B192:B194"/>
    <mergeCell ref="B202:B209"/>
    <mergeCell ref="B186:B188"/>
    <mergeCell ref="B182:H182"/>
  </mergeCells>
  <pageMargins left="0.7" right="0.7" top="0.75" bottom="0.75" header="0.3" footer="0.3"/>
  <pageSetup paperSize="8" scale="36" orientation="portrait" horizontalDpi="360" verticalDpi="360" r:id="rId1"/>
  <headerFooter>
    <oddHeader>&amp;C&amp;"Calibri"&amp;8&amp;K000000 C2 - INTERNAL&amp;1#_x000D_</oddHeader>
  </headerFooter>
  <ignoredErrors>
    <ignoredError sqref="D27 D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4:T55"/>
  <sheetViews>
    <sheetView showGridLines="0" workbookViewId="0">
      <selection activeCell="B56" sqref="B56"/>
    </sheetView>
  </sheetViews>
  <sheetFormatPr defaultRowHeight="12.75" x14ac:dyDescent="0.2"/>
  <cols>
    <col min="2" max="2" width="32" customWidth="1"/>
    <col min="3" max="7" width="11.85546875" customWidth="1"/>
    <col min="8" max="8" width="13.85546875" customWidth="1"/>
    <col min="9" max="9" width="10" customWidth="1"/>
  </cols>
  <sheetData>
    <row r="4" spans="2:20" x14ac:dyDescent="0.2">
      <c r="I4" s="3"/>
    </row>
    <row r="5" spans="2:20" x14ac:dyDescent="0.2">
      <c r="I5" s="3"/>
    </row>
    <row r="6" spans="2:20" x14ac:dyDescent="0.2">
      <c r="I6" s="4"/>
    </row>
    <row r="7" spans="2:20" x14ac:dyDescent="0.2">
      <c r="I7" s="4"/>
    </row>
    <row r="9" spans="2:20" ht="16.5" thickBot="1" x14ac:dyDescent="0.3">
      <c r="B9" s="297" t="s">
        <v>278</v>
      </c>
      <c r="C9" s="297"/>
      <c r="D9" s="297"/>
      <c r="E9" s="297"/>
      <c r="F9" s="297"/>
      <c r="G9" s="297"/>
      <c r="J9" s="3"/>
      <c r="K9" s="3"/>
      <c r="L9" s="3"/>
      <c r="M9" s="3"/>
      <c r="N9" s="3"/>
      <c r="O9" s="3"/>
      <c r="P9" s="3"/>
      <c r="Q9" s="3"/>
      <c r="R9" s="3"/>
      <c r="S9" s="3"/>
      <c r="T9" s="3"/>
    </row>
    <row r="11" spans="2:20" x14ac:dyDescent="0.2">
      <c r="B11" s="60" t="s">
        <v>141</v>
      </c>
      <c r="C11" s="60" t="s">
        <v>142</v>
      </c>
      <c r="D11" s="333" t="s">
        <v>143</v>
      </c>
      <c r="E11" s="334"/>
      <c r="F11" s="334"/>
      <c r="G11" s="335"/>
    </row>
    <row r="12" spans="2:20" x14ac:dyDescent="0.2">
      <c r="B12" s="129" t="s">
        <v>279</v>
      </c>
      <c r="C12" s="130"/>
      <c r="D12" s="131"/>
      <c r="E12" s="132"/>
      <c r="F12" s="132"/>
      <c r="G12" s="133"/>
      <c r="J12" s="117"/>
    </row>
    <row r="13" spans="2:20" x14ac:dyDescent="0.2">
      <c r="J13" s="3"/>
      <c r="K13" s="3"/>
      <c r="L13" s="3"/>
      <c r="M13" s="3"/>
      <c r="N13" s="3"/>
      <c r="O13" s="3"/>
      <c r="P13" s="3"/>
      <c r="Q13" s="3"/>
      <c r="R13" s="3"/>
      <c r="S13" s="3"/>
      <c r="T13" s="3"/>
    </row>
    <row r="14" spans="2:20" x14ac:dyDescent="0.2">
      <c r="B14" s="66" t="s">
        <v>280</v>
      </c>
      <c r="C14" s="66"/>
      <c r="D14" s="75"/>
      <c r="E14" s="75"/>
      <c r="F14" s="75"/>
      <c r="G14" s="75"/>
      <c r="J14" s="3"/>
      <c r="K14" s="3"/>
      <c r="L14" s="3"/>
      <c r="M14" s="3"/>
      <c r="N14" s="3"/>
      <c r="O14" s="3"/>
      <c r="P14" s="3"/>
      <c r="Q14" s="3"/>
      <c r="R14" s="3"/>
      <c r="S14" s="3"/>
      <c r="T14" s="3"/>
    </row>
    <row r="15" spans="2:20" x14ac:dyDescent="0.2">
      <c r="B15" s="85" t="s">
        <v>27</v>
      </c>
      <c r="C15" s="15">
        <v>2025</v>
      </c>
      <c r="D15" s="15">
        <v>2024</v>
      </c>
      <c r="E15" s="15">
        <v>2023</v>
      </c>
      <c r="F15" s="15">
        <v>2022</v>
      </c>
      <c r="G15" s="15">
        <v>2021</v>
      </c>
      <c r="J15" s="3"/>
      <c r="K15" s="3"/>
      <c r="L15" s="3"/>
      <c r="M15" s="3"/>
      <c r="N15" s="3"/>
      <c r="O15" s="3"/>
      <c r="P15" s="3"/>
      <c r="Q15" s="3"/>
      <c r="R15" s="3"/>
      <c r="S15" s="3"/>
      <c r="T15" s="3"/>
    </row>
    <row r="16" spans="2:20" x14ac:dyDescent="0.2">
      <c r="B16" s="28" t="s">
        <v>34</v>
      </c>
      <c r="C16" s="14" t="s">
        <v>281</v>
      </c>
      <c r="D16" s="14" t="s">
        <v>281</v>
      </c>
      <c r="E16" s="89" t="s">
        <v>281</v>
      </c>
      <c r="F16" s="89" t="s">
        <v>281</v>
      </c>
      <c r="G16" s="89" t="s">
        <v>281</v>
      </c>
      <c r="J16" s="3"/>
      <c r="K16" s="3"/>
      <c r="L16" s="3"/>
      <c r="M16" s="3"/>
      <c r="N16" s="3"/>
    </row>
    <row r="17" spans="2:14" x14ac:dyDescent="0.2">
      <c r="B17" s="28" t="s">
        <v>160</v>
      </c>
      <c r="C17" s="14" t="s">
        <v>281</v>
      </c>
      <c r="D17" s="14" t="s">
        <v>281</v>
      </c>
      <c r="E17" s="89" t="s">
        <v>281</v>
      </c>
      <c r="F17" s="89" t="s">
        <v>281</v>
      </c>
      <c r="G17" s="89" t="s">
        <v>281</v>
      </c>
      <c r="J17" s="3"/>
      <c r="K17" s="3"/>
      <c r="L17" s="3"/>
      <c r="M17" s="3"/>
      <c r="N17" s="3"/>
    </row>
    <row r="18" spans="2:14" x14ac:dyDescent="0.2">
      <c r="B18" s="28" t="s">
        <v>43</v>
      </c>
      <c r="C18" s="14" t="s">
        <v>281</v>
      </c>
      <c r="D18" s="14" t="s">
        <v>281</v>
      </c>
      <c r="E18" s="89" t="s">
        <v>281</v>
      </c>
      <c r="F18" s="89" t="s">
        <v>281</v>
      </c>
      <c r="G18" s="89" t="s">
        <v>281</v>
      </c>
      <c r="J18" s="3"/>
      <c r="K18" s="3"/>
      <c r="L18" s="3"/>
      <c r="M18" s="3"/>
      <c r="N18" s="3"/>
    </row>
    <row r="19" spans="2:14" x14ac:dyDescent="0.2">
      <c r="B19" s="28" t="s">
        <v>45</v>
      </c>
      <c r="C19" s="14">
        <v>3888</v>
      </c>
      <c r="D19" s="14" t="s">
        <v>281</v>
      </c>
      <c r="E19" s="89" t="s">
        <v>281</v>
      </c>
      <c r="F19" s="89" t="s">
        <v>281</v>
      </c>
      <c r="G19" s="89" t="s">
        <v>281</v>
      </c>
      <c r="J19" s="3"/>
      <c r="K19" s="3"/>
      <c r="L19" s="3"/>
      <c r="M19" s="3"/>
      <c r="N19" s="3"/>
    </row>
    <row r="20" spans="2:14" x14ac:dyDescent="0.2">
      <c r="B20" s="28" t="s">
        <v>49</v>
      </c>
      <c r="C20" s="14" t="s">
        <v>281</v>
      </c>
      <c r="D20" s="14" t="s">
        <v>281</v>
      </c>
      <c r="E20" s="89" t="s">
        <v>281</v>
      </c>
      <c r="F20" s="89" t="s">
        <v>281</v>
      </c>
      <c r="G20" s="89" t="s">
        <v>281</v>
      </c>
      <c r="J20" s="3"/>
      <c r="K20" s="3"/>
      <c r="L20" s="3"/>
      <c r="M20" s="3"/>
      <c r="N20" s="3"/>
    </row>
    <row r="21" spans="2:14" x14ac:dyDescent="0.2">
      <c r="B21" s="28" t="s">
        <v>62</v>
      </c>
      <c r="C21" s="14" t="s">
        <v>281</v>
      </c>
      <c r="D21" s="14" t="s">
        <v>281</v>
      </c>
      <c r="E21" s="89" t="s">
        <v>281</v>
      </c>
      <c r="F21" s="89" t="s">
        <v>281</v>
      </c>
      <c r="G21" s="89" t="s">
        <v>281</v>
      </c>
      <c r="J21" s="3"/>
      <c r="K21" s="3"/>
      <c r="L21" s="3"/>
      <c r="M21" s="3"/>
      <c r="N21" s="3"/>
    </row>
    <row r="22" spans="2:14" x14ac:dyDescent="0.2">
      <c r="B22" s="28" t="s">
        <v>53</v>
      </c>
      <c r="C22" s="14" t="s">
        <v>281</v>
      </c>
      <c r="D22" s="14">
        <v>28892</v>
      </c>
      <c r="E22" s="89" t="s">
        <v>281</v>
      </c>
      <c r="F22" s="89" t="s">
        <v>281</v>
      </c>
      <c r="G22" s="89" t="s">
        <v>281</v>
      </c>
      <c r="J22" s="3"/>
      <c r="K22" s="3"/>
      <c r="L22" s="3"/>
      <c r="M22" s="3"/>
      <c r="N22" s="3"/>
    </row>
    <row r="23" spans="2:14" x14ac:dyDescent="0.2">
      <c r="B23" s="28" t="s">
        <v>59</v>
      </c>
      <c r="C23" s="14" t="s">
        <v>281</v>
      </c>
      <c r="D23" s="14">
        <v>1801</v>
      </c>
      <c r="E23" s="89" t="s">
        <v>281</v>
      </c>
      <c r="F23" s="89" t="s">
        <v>281</v>
      </c>
      <c r="G23" s="89" t="s">
        <v>281</v>
      </c>
      <c r="J23" s="3"/>
      <c r="K23" s="3"/>
      <c r="L23" s="3"/>
      <c r="M23" s="3"/>
      <c r="N23" s="3"/>
    </row>
    <row r="24" spans="2:14" ht="14.25" x14ac:dyDescent="0.2">
      <c r="B24" s="28" t="s">
        <v>282</v>
      </c>
      <c r="C24" s="14" t="s">
        <v>281</v>
      </c>
      <c r="D24" s="14" t="s">
        <v>281</v>
      </c>
      <c r="E24" s="89" t="s">
        <v>281</v>
      </c>
      <c r="F24" s="89" t="s">
        <v>281</v>
      </c>
      <c r="G24" s="89" t="s">
        <v>281</v>
      </c>
      <c r="J24" s="3"/>
      <c r="K24" s="3"/>
      <c r="L24" s="3"/>
      <c r="M24" s="3"/>
      <c r="N24" s="3"/>
    </row>
    <row r="25" spans="2:14" x14ac:dyDescent="0.2">
      <c r="B25" s="84" t="s">
        <v>150</v>
      </c>
      <c r="C25" s="20">
        <f>SUM(C16:C24)</f>
        <v>3888</v>
      </c>
      <c r="D25" s="20">
        <f>SUM(D16:D24)</f>
        <v>30693</v>
      </c>
      <c r="E25" s="20">
        <f t="shared" ref="E25:G25" si="0">SUM(E16:E24)</f>
        <v>0</v>
      </c>
      <c r="F25" s="20">
        <f t="shared" si="0"/>
        <v>0</v>
      </c>
      <c r="G25" s="20">
        <f t="shared" si="0"/>
        <v>0</v>
      </c>
      <c r="J25" s="3"/>
      <c r="K25" s="3"/>
      <c r="L25" s="3"/>
      <c r="M25" s="3"/>
      <c r="N25" s="3"/>
    </row>
    <row r="26" spans="2:14" x14ac:dyDescent="0.2">
      <c r="J26" s="3"/>
      <c r="K26" s="3"/>
      <c r="L26" s="3"/>
      <c r="M26" s="3"/>
      <c r="N26" s="3"/>
    </row>
    <row r="27" spans="2:14" x14ac:dyDescent="0.2">
      <c r="B27" s="66" t="s">
        <v>283</v>
      </c>
      <c r="C27" s="66"/>
      <c r="D27" s="75"/>
      <c r="E27" s="75"/>
      <c r="F27" s="75"/>
      <c r="G27" s="75"/>
      <c r="J27" s="3"/>
      <c r="K27" s="3"/>
      <c r="L27" s="3"/>
      <c r="M27" s="3"/>
      <c r="N27" s="3"/>
    </row>
    <row r="28" spans="2:14" x14ac:dyDescent="0.2">
      <c r="B28" s="85" t="s">
        <v>27</v>
      </c>
      <c r="C28" s="15">
        <v>2025</v>
      </c>
      <c r="D28" s="15">
        <v>2024</v>
      </c>
      <c r="E28" s="15">
        <v>2023</v>
      </c>
      <c r="F28" s="15">
        <v>2022</v>
      </c>
      <c r="G28" s="15">
        <v>2021</v>
      </c>
      <c r="J28" s="3"/>
      <c r="K28" s="3"/>
      <c r="L28" s="3"/>
      <c r="M28" s="3"/>
      <c r="N28" s="3"/>
    </row>
    <row r="29" spans="2:14" x14ac:dyDescent="0.2">
      <c r="B29" s="28" t="s">
        <v>34</v>
      </c>
      <c r="C29" s="89" t="s">
        <v>281</v>
      </c>
      <c r="D29" s="89" t="s">
        <v>281</v>
      </c>
      <c r="E29" s="89" t="s">
        <v>281</v>
      </c>
      <c r="F29" s="89" t="s">
        <v>281</v>
      </c>
      <c r="G29" s="89" t="s">
        <v>281</v>
      </c>
      <c r="J29" s="3"/>
      <c r="K29" s="3"/>
      <c r="L29" s="3"/>
      <c r="M29" s="3"/>
      <c r="N29" s="3"/>
    </row>
    <row r="30" spans="2:14" x14ac:dyDescent="0.2">
      <c r="B30" s="28" t="s">
        <v>160</v>
      </c>
      <c r="C30" s="89" t="s">
        <v>281</v>
      </c>
      <c r="D30" s="89" t="s">
        <v>281</v>
      </c>
      <c r="E30" s="89" t="s">
        <v>281</v>
      </c>
      <c r="F30" s="89" t="s">
        <v>281</v>
      </c>
      <c r="G30" s="89" t="s">
        <v>281</v>
      </c>
      <c r="J30" s="3"/>
      <c r="K30" s="3"/>
      <c r="L30" s="3"/>
      <c r="M30" s="3"/>
      <c r="N30" s="3"/>
    </row>
    <row r="31" spans="2:14" x14ac:dyDescent="0.2">
      <c r="B31" s="28" t="s">
        <v>43</v>
      </c>
      <c r="C31" s="89" t="s">
        <v>281</v>
      </c>
      <c r="D31" s="89" t="s">
        <v>281</v>
      </c>
      <c r="E31" s="89" t="s">
        <v>281</v>
      </c>
      <c r="F31" s="89" t="s">
        <v>281</v>
      </c>
      <c r="G31" s="89" t="s">
        <v>281</v>
      </c>
      <c r="J31" s="3"/>
      <c r="K31" s="3"/>
      <c r="L31" s="3"/>
      <c r="M31" s="3"/>
      <c r="N31" s="3"/>
    </row>
    <row r="32" spans="2:14" ht="14.25" x14ac:dyDescent="0.2">
      <c r="B32" s="28" t="s">
        <v>45</v>
      </c>
      <c r="C32" s="89" t="s">
        <v>284</v>
      </c>
      <c r="D32" s="89" t="s">
        <v>281</v>
      </c>
      <c r="E32" s="89" t="s">
        <v>281</v>
      </c>
      <c r="F32" s="89" t="s">
        <v>281</v>
      </c>
      <c r="G32" s="89" t="s">
        <v>281</v>
      </c>
      <c r="J32" s="3"/>
      <c r="K32" s="3"/>
      <c r="L32" s="3"/>
      <c r="M32" s="3"/>
      <c r="N32" s="3"/>
    </row>
    <row r="33" spans="2:14" x14ac:dyDescent="0.2">
      <c r="B33" s="28" t="s">
        <v>49</v>
      </c>
      <c r="C33" s="89" t="s">
        <v>281</v>
      </c>
      <c r="D33" s="89" t="s">
        <v>281</v>
      </c>
      <c r="E33" s="89" t="s">
        <v>281</v>
      </c>
      <c r="F33" s="89" t="s">
        <v>281</v>
      </c>
      <c r="G33" s="89" t="s">
        <v>281</v>
      </c>
      <c r="J33" s="3"/>
      <c r="K33" s="3"/>
      <c r="L33" s="3"/>
      <c r="M33" s="3"/>
      <c r="N33" s="3"/>
    </row>
    <row r="34" spans="2:14" ht="14.25" x14ac:dyDescent="0.2">
      <c r="B34" s="28" t="s">
        <v>62</v>
      </c>
      <c r="C34" s="89" t="s">
        <v>285</v>
      </c>
      <c r="D34" s="89" t="s">
        <v>281</v>
      </c>
      <c r="E34" s="89" t="s">
        <v>281</v>
      </c>
      <c r="F34" s="89" t="s">
        <v>281</v>
      </c>
      <c r="G34" s="89">
        <v>1</v>
      </c>
      <c r="J34" s="3"/>
      <c r="K34" s="3"/>
      <c r="L34" s="3"/>
      <c r="M34" s="3"/>
      <c r="N34" s="3"/>
    </row>
    <row r="35" spans="2:14" x14ac:dyDescent="0.2">
      <c r="B35" s="28" t="s">
        <v>53</v>
      </c>
      <c r="C35" s="89" t="s">
        <v>281</v>
      </c>
      <c r="D35" s="89">
        <v>1</v>
      </c>
      <c r="E35" s="89" t="s">
        <v>281</v>
      </c>
      <c r="F35" s="89" t="s">
        <v>281</v>
      </c>
      <c r="G35" s="89">
        <v>2</v>
      </c>
      <c r="J35" s="3"/>
      <c r="K35" s="3"/>
      <c r="L35" s="3"/>
      <c r="M35" s="3"/>
      <c r="N35" s="3"/>
    </row>
    <row r="36" spans="2:14" x14ac:dyDescent="0.2">
      <c r="B36" s="28" t="s">
        <v>59</v>
      </c>
      <c r="C36" s="89" t="s">
        <v>281</v>
      </c>
      <c r="D36" s="89">
        <v>1</v>
      </c>
      <c r="E36" s="89">
        <v>1</v>
      </c>
      <c r="F36" s="89" t="s">
        <v>281</v>
      </c>
      <c r="G36" s="89" t="s">
        <v>281</v>
      </c>
      <c r="J36" s="3"/>
      <c r="K36" s="3"/>
      <c r="L36" s="3"/>
      <c r="M36" s="3"/>
      <c r="N36" s="3"/>
    </row>
    <row r="37" spans="2:14" ht="14.25" x14ac:dyDescent="0.2">
      <c r="B37" s="28" t="s">
        <v>282</v>
      </c>
      <c r="C37" s="89" t="s">
        <v>281</v>
      </c>
      <c r="D37" s="89" t="s">
        <v>281</v>
      </c>
      <c r="E37" s="89" t="s">
        <v>281</v>
      </c>
      <c r="F37" s="89" t="s">
        <v>281</v>
      </c>
      <c r="G37" s="89" t="s">
        <v>281</v>
      </c>
      <c r="J37" s="3"/>
      <c r="K37" s="3"/>
      <c r="L37" s="3"/>
      <c r="M37" s="3"/>
      <c r="N37" s="3"/>
    </row>
    <row r="38" spans="2:14" x14ac:dyDescent="0.2">
      <c r="B38" s="84" t="s">
        <v>150</v>
      </c>
      <c r="C38" s="90">
        <f>SUM(C29:C37)</f>
        <v>0</v>
      </c>
      <c r="D38" s="90">
        <f>SUM(D29:D37)</f>
        <v>2</v>
      </c>
      <c r="E38" s="90">
        <f t="shared" ref="E38" si="1">SUM(E29:E37)</f>
        <v>1</v>
      </c>
      <c r="F38" s="90">
        <f t="shared" ref="F38" si="2">SUM(F29:F37)</f>
        <v>0</v>
      </c>
      <c r="G38" s="90">
        <f t="shared" ref="G38" si="3">SUM(G29:G37)</f>
        <v>3</v>
      </c>
      <c r="J38" s="3"/>
      <c r="K38" s="3"/>
      <c r="L38" s="3"/>
      <c r="M38" s="3"/>
      <c r="N38" s="3"/>
    </row>
    <row r="39" spans="2:14" ht="47.1" customHeight="1" x14ac:dyDescent="0.2">
      <c r="B39" s="359" t="s">
        <v>286</v>
      </c>
      <c r="C39" s="359"/>
      <c r="D39" s="359"/>
      <c r="E39" s="359"/>
      <c r="F39" s="359"/>
      <c r="G39" s="359"/>
      <c r="J39" s="3"/>
      <c r="K39" s="3"/>
      <c r="L39" s="3"/>
      <c r="M39" s="3"/>
      <c r="N39" s="3"/>
    </row>
    <row r="40" spans="2:14" ht="47.1" customHeight="1" x14ac:dyDescent="0.2">
      <c r="B40" s="360" t="s">
        <v>287</v>
      </c>
      <c r="C40" s="360"/>
      <c r="D40" s="360"/>
      <c r="E40" s="360"/>
      <c r="F40" s="360"/>
      <c r="G40" s="360"/>
      <c r="J40" s="3"/>
      <c r="K40" s="3"/>
      <c r="L40" s="3"/>
      <c r="M40" s="3"/>
      <c r="N40" s="3"/>
    </row>
    <row r="41" spans="2:14" x14ac:dyDescent="0.2">
      <c r="J41" s="3"/>
      <c r="K41" s="3"/>
      <c r="L41" s="3"/>
      <c r="M41" s="3"/>
      <c r="N41" s="3"/>
    </row>
    <row r="42" spans="2:14" ht="14.25" x14ac:dyDescent="0.2">
      <c r="B42" s="66" t="s">
        <v>288</v>
      </c>
      <c r="C42" s="66"/>
      <c r="D42" s="75"/>
      <c r="E42" s="75"/>
      <c r="F42" s="75"/>
      <c r="G42" s="75"/>
      <c r="J42" s="3"/>
      <c r="K42" s="3"/>
      <c r="L42" s="3"/>
      <c r="M42" s="3"/>
      <c r="N42" s="3"/>
    </row>
    <row r="43" spans="2:14" x14ac:dyDescent="0.2">
      <c r="B43" s="85" t="s">
        <v>27</v>
      </c>
      <c r="C43" s="15">
        <v>2025</v>
      </c>
      <c r="D43" s="15">
        <v>2024</v>
      </c>
      <c r="E43" s="15">
        <v>2023</v>
      </c>
      <c r="F43" s="15">
        <v>2022</v>
      </c>
      <c r="G43" s="15">
        <v>2021</v>
      </c>
      <c r="J43" s="3"/>
      <c r="K43" s="3"/>
      <c r="L43" s="3"/>
      <c r="M43" s="3"/>
      <c r="N43" s="3"/>
    </row>
    <row r="44" spans="2:14" x14ac:dyDescent="0.2">
      <c r="B44" s="28" t="s">
        <v>34</v>
      </c>
      <c r="C44" s="14" t="s">
        <v>281</v>
      </c>
      <c r="D44" s="14" t="s">
        <v>281</v>
      </c>
      <c r="E44" s="14" t="s">
        <v>281</v>
      </c>
      <c r="F44" s="14" t="s">
        <v>281</v>
      </c>
      <c r="G44" s="14" t="s">
        <v>281</v>
      </c>
      <c r="J44" s="3"/>
      <c r="K44" s="3"/>
      <c r="L44" s="3"/>
      <c r="M44" s="3"/>
      <c r="N44" s="3"/>
    </row>
    <row r="45" spans="2:14" x14ac:dyDescent="0.2">
      <c r="B45" s="28" t="s">
        <v>160</v>
      </c>
      <c r="C45" s="14" t="s">
        <v>281</v>
      </c>
      <c r="D45" s="14" t="s">
        <v>281</v>
      </c>
      <c r="E45" s="14" t="s">
        <v>281</v>
      </c>
      <c r="F45" s="14" t="s">
        <v>281</v>
      </c>
      <c r="G45" s="14" t="s">
        <v>281</v>
      </c>
      <c r="J45" s="3"/>
      <c r="K45" s="3"/>
      <c r="L45" s="3"/>
      <c r="M45" s="3"/>
      <c r="N45" s="3"/>
    </row>
    <row r="46" spans="2:14" x14ac:dyDescent="0.2">
      <c r="B46" s="28" t="s">
        <v>43</v>
      </c>
      <c r="C46" s="14" t="s">
        <v>281</v>
      </c>
      <c r="D46" s="14" t="s">
        <v>281</v>
      </c>
      <c r="E46" s="14" t="s">
        <v>281</v>
      </c>
      <c r="F46" s="14" t="s">
        <v>281</v>
      </c>
      <c r="G46" s="14" t="s">
        <v>281</v>
      </c>
      <c r="J46" s="3"/>
      <c r="K46" s="3"/>
      <c r="L46" s="3"/>
      <c r="M46" s="3"/>
      <c r="N46" s="3"/>
    </row>
    <row r="47" spans="2:14" x14ac:dyDescent="0.2">
      <c r="B47" s="28" t="s">
        <v>45</v>
      </c>
      <c r="C47" s="14" t="s">
        <v>281</v>
      </c>
      <c r="D47" s="14" t="s">
        <v>281</v>
      </c>
      <c r="E47" s="14" t="s">
        <v>281</v>
      </c>
      <c r="F47" s="14" t="s">
        <v>281</v>
      </c>
      <c r="G47" s="14" t="s">
        <v>281</v>
      </c>
    </row>
    <row r="48" spans="2:14" x14ac:dyDescent="0.2">
      <c r="B48" s="28" t="s">
        <v>49</v>
      </c>
      <c r="C48" s="14" t="s">
        <v>281</v>
      </c>
      <c r="D48" s="14" t="s">
        <v>281</v>
      </c>
      <c r="E48" s="14" t="s">
        <v>281</v>
      </c>
      <c r="F48" s="14" t="s">
        <v>281</v>
      </c>
      <c r="G48" s="14" t="s">
        <v>281</v>
      </c>
    </row>
    <row r="49" spans="2:7" x14ac:dyDescent="0.2">
      <c r="B49" s="28" t="s">
        <v>62</v>
      </c>
      <c r="C49" s="14" t="s">
        <v>281</v>
      </c>
      <c r="D49" s="14" t="s">
        <v>281</v>
      </c>
      <c r="E49" s="14" t="s">
        <v>281</v>
      </c>
      <c r="F49" s="14" t="s">
        <v>281</v>
      </c>
      <c r="G49" s="14" t="s">
        <v>281</v>
      </c>
    </row>
    <row r="50" spans="2:7" x14ac:dyDescent="0.2">
      <c r="B50" s="28" t="s">
        <v>53</v>
      </c>
      <c r="C50" s="14" t="s">
        <v>281</v>
      </c>
      <c r="D50" s="14" t="s">
        <v>281</v>
      </c>
      <c r="E50" s="14" t="s">
        <v>281</v>
      </c>
      <c r="F50" s="14" t="s">
        <v>281</v>
      </c>
      <c r="G50" s="14" t="s">
        <v>281</v>
      </c>
    </row>
    <row r="51" spans="2:7" x14ac:dyDescent="0.2">
      <c r="B51" s="28" t="s">
        <v>59</v>
      </c>
      <c r="C51" s="14" t="s">
        <v>281</v>
      </c>
      <c r="D51" s="14" t="s">
        <v>281</v>
      </c>
      <c r="E51" s="14" t="s">
        <v>281</v>
      </c>
      <c r="F51" s="14" t="s">
        <v>281</v>
      </c>
      <c r="G51" s="14" t="s">
        <v>281</v>
      </c>
    </row>
    <row r="52" spans="2:7" ht="14.25" x14ac:dyDescent="0.2">
      <c r="B52" s="28" t="s">
        <v>282</v>
      </c>
      <c r="C52" s="86" t="s">
        <v>281</v>
      </c>
      <c r="D52" s="86" t="s">
        <v>281</v>
      </c>
      <c r="E52" s="86" t="s">
        <v>281</v>
      </c>
      <c r="F52" s="86" t="s">
        <v>281</v>
      </c>
      <c r="G52" s="86" t="s">
        <v>281</v>
      </c>
    </row>
    <row r="53" spans="2:7" x14ac:dyDescent="0.2">
      <c r="B53" s="87" t="s">
        <v>150</v>
      </c>
      <c r="C53" s="88">
        <f>SUM(C44:C52)</f>
        <v>0</v>
      </c>
      <c r="D53" s="88">
        <f>SUM(D44:D52)</f>
        <v>0</v>
      </c>
      <c r="E53" s="88">
        <f t="shared" ref="E53" si="4">SUM(E44:E52)</f>
        <v>0</v>
      </c>
      <c r="F53" s="88">
        <f t="shared" ref="F53" si="5">SUM(F44:F52)</f>
        <v>0</v>
      </c>
      <c r="G53" s="88">
        <f t="shared" ref="G53" si="6">SUM(G44:G52)</f>
        <v>0</v>
      </c>
    </row>
    <row r="54" spans="2:7" ht="17.25" customHeight="1" x14ac:dyDescent="0.2">
      <c r="B54" s="358" t="s">
        <v>289</v>
      </c>
      <c r="C54" s="358"/>
      <c r="D54" s="358"/>
      <c r="E54" s="358"/>
      <c r="F54" s="358"/>
      <c r="G54" s="358"/>
    </row>
    <row r="55" spans="2:7" ht="33" customHeight="1" x14ac:dyDescent="0.2">
      <c r="B55" s="358" t="s">
        <v>290</v>
      </c>
      <c r="C55" s="358"/>
      <c r="D55" s="358"/>
      <c r="E55" s="358"/>
      <c r="F55" s="358"/>
      <c r="G55" s="358"/>
    </row>
  </sheetData>
  <mergeCells count="6">
    <mergeCell ref="B54:G54"/>
    <mergeCell ref="B55:G55"/>
    <mergeCell ref="B9:G9"/>
    <mergeCell ref="D11:G11"/>
    <mergeCell ref="B39:G39"/>
    <mergeCell ref="B40:G40"/>
  </mergeCells>
  <pageMargins left="0.7" right="0.7" top="0.75" bottom="0.75" header="0.3" footer="0.3"/>
  <pageSetup paperSize="8" orientation="portrait" horizontalDpi="360" verticalDpi="360" r:id="rId1"/>
  <headerFooter>
    <oddHeader>&amp;C&amp;"Calibri"&amp;8&amp;K000000 C2 -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B1:O109"/>
  <sheetViews>
    <sheetView showGridLines="0" zoomScaleNormal="100" workbookViewId="0">
      <selection activeCell="D14" sqref="D14"/>
    </sheetView>
  </sheetViews>
  <sheetFormatPr defaultRowHeight="12.75" x14ac:dyDescent="0.2"/>
  <cols>
    <col min="2" max="2" width="25.85546875" customWidth="1"/>
    <col min="3" max="3" width="23.5703125" customWidth="1"/>
    <col min="4" max="4" width="26.85546875" customWidth="1"/>
    <col min="5" max="5" width="11.85546875" customWidth="1"/>
    <col min="6" max="6" width="12.5703125" customWidth="1"/>
    <col min="7" max="7" width="13.5703125" customWidth="1"/>
    <col min="8" max="9" width="11.85546875" customWidth="1"/>
    <col min="10" max="10" width="8.140625" customWidth="1"/>
    <col min="11" max="11" width="15" style="80" bestFit="1" customWidth="1"/>
    <col min="12" max="12" width="12.85546875" bestFit="1" customWidth="1"/>
  </cols>
  <sheetData>
    <row r="1" spans="2:11" x14ac:dyDescent="0.2">
      <c r="K1" s="97"/>
    </row>
    <row r="2" spans="2:11" x14ac:dyDescent="0.2">
      <c r="K2" s="97"/>
    </row>
    <row r="3" spans="2:11" x14ac:dyDescent="0.2">
      <c r="J3" s="4"/>
      <c r="K3" s="97"/>
    </row>
    <row r="4" spans="2:11" x14ac:dyDescent="0.2">
      <c r="K4" s="97"/>
    </row>
    <row r="5" spans="2:11" x14ac:dyDescent="0.2">
      <c r="K5" s="97"/>
    </row>
    <row r="6" spans="2:11" x14ac:dyDescent="0.2">
      <c r="K6" s="97"/>
    </row>
    <row r="7" spans="2:11" x14ac:dyDescent="0.2">
      <c r="K7" s="97"/>
    </row>
    <row r="8" spans="2:11" x14ac:dyDescent="0.2">
      <c r="K8" s="97"/>
    </row>
    <row r="9" spans="2:11" ht="16.5" thickBot="1" x14ac:dyDescent="0.3">
      <c r="B9" s="297" t="s">
        <v>291</v>
      </c>
      <c r="C9" s="297"/>
      <c r="D9" s="297"/>
      <c r="E9" s="297"/>
      <c r="F9" s="297"/>
      <c r="G9" s="297"/>
      <c r="H9" s="297"/>
      <c r="I9" s="297"/>
      <c r="K9" s="97"/>
    </row>
    <row r="11" spans="2:11" x14ac:dyDescent="0.2">
      <c r="B11" s="60" t="s">
        <v>141</v>
      </c>
      <c r="C11" s="60" t="s">
        <v>142</v>
      </c>
      <c r="D11" s="333" t="s">
        <v>143</v>
      </c>
      <c r="E11" s="334"/>
      <c r="F11" s="334"/>
      <c r="G11" s="334"/>
      <c r="H11" s="334"/>
      <c r="I11" s="335"/>
    </row>
    <row r="12" spans="2:11" x14ac:dyDescent="0.2">
      <c r="B12" s="57" t="s">
        <v>292</v>
      </c>
      <c r="C12" s="365" t="s">
        <v>293</v>
      </c>
      <c r="D12" s="124" t="s">
        <v>180</v>
      </c>
      <c r="E12" s="53"/>
      <c r="F12" s="53"/>
      <c r="G12" s="53"/>
      <c r="H12" s="53"/>
      <c r="I12" s="54"/>
      <c r="J12" s="117"/>
    </row>
    <row r="13" spans="2:11" x14ac:dyDescent="0.2">
      <c r="B13" s="70" t="s">
        <v>294</v>
      </c>
      <c r="C13" s="366"/>
      <c r="D13" s="126" t="s">
        <v>145</v>
      </c>
      <c r="E13" s="55"/>
      <c r="F13" s="55"/>
      <c r="G13" s="55"/>
      <c r="H13" s="55"/>
      <c r="I13" s="56"/>
      <c r="J13" s="117"/>
    </row>
    <row r="15" spans="2:11" ht="14.25" x14ac:dyDescent="0.2">
      <c r="B15" s="66" t="s">
        <v>295</v>
      </c>
      <c r="C15" s="66"/>
      <c r="D15" s="66"/>
      <c r="E15" s="75"/>
      <c r="F15" s="75"/>
      <c r="G15" s="75"/>
      <c r="H15" s="75"/>
      <c r="I15" s="75"/>
    </row>
    <row r="16" spans="2:11" x14ac:dyDescent="0.2">
      <c r="B16" s="15" t="s">
        <v>147</v>
      </c>
      <c r="C16" s="15" t="s">
        <v>296</v>
      </c>
      <c r="D16" s="15" t="s">
        <v>297</v>
      </c>
      <c r="E16" s="15">
        <v>2025</v>
      </c>
      <c r="F16" s="15">
        <v>2024</v>
      </c>
      <c r="G16" s="15">
        <v>2023</v>
      </c>
      <c r="H16" s="15">
        <v>2022</v>
      </c>
      <c r="I16" s="15">
        <v>2021</v>
      </c>
    </row>
    <row r="17" spans="2:11" x14ac:dyDescent="0.2">
      <c r="B17" s="336" t="s">
        <v>298</v>
      </c>
      <c r="C17" s="361" t="s">
        <v>299</v>
      </c>
      <c r="D17" s="13" t="s">
        <v>300</v>
      </c>
      <c r="E17" s="14">
        <v>234512.31400000001</v>
      </c>
      <c r="F17" s="14">
        <v>185295.38146</v>
      </c>
      <c r="G17" s="14">
        <v>188288.58961</v>
      </c>
      <c r="H17" s="14">
        <v>197748.95499999999</v>
      </c>
      <c r="I17" s="14">
        <v>179466</v>
      </c>
    </row>
    <row r="18" spans="2:11" x14ac:dyDescent="0.2">
      <c r="B18" s="337"/>
      <c r="C18" s="362"/>
      <c r="D18" s="13" t="s">
        <v>301</v>
      </c>
      <c r="E18" s="14">
        <v>65983.612999999998</v>
      </c>
      <c r="F18" s="14">
        <v>57190.921946499999</v>
      </c>
      <c r="G18" s="14">
        <v>40906</v>
      </c>
      <c r="H18" s="14">
        <v>48083</v>
      </c>
      <c r="I18" s="14">
        <v>34709.419000000002</v>
      </c>
    </row>
    <row r="19" spans="2:11" x14ac:dyDescent="0.2">
      <c r="B19" s="337"/>
      <c r="C19" s="362"/>
      <c r="D19" s="13" t="s">
        <v>302</v>
      </c>
      <c r="E19" s="14">
        <v>0</v>
      </c>
      <c r="F19" s="14">
        <v>3316.6019999999999</v>
      </c>
      <c r="G19" s="14">
        <v>1392</v>
      </c>
      <c r="H19" s="14">
        <v>2078</v>
      </c>
      <c r="I19" s="14">
        <v>2209</v>
      </c>
      <c r="J19" s="162"/>
    </row>
    <row r="20" spans="2:11" x14ac:dyDescent="0.2">
      <c r="B20" s="337"/>
      <c r="C20" s="361" t="s">
        <v>303</v>
      </c>
      <c r="D20" s="13" t="s">
        <v>304</v>
      </c>
      <c r="E20" s="76">
        <v>33371.838000000003</v>
      </c>
      <c r="F20" s="76">
        <v>20365.918856</v>
      </c>
      <c r="G20" s="76">
        <v>29845.842229999998</v>
      </c>
      <c r="H20" s="76">
        <v>27211.442999999999</v>
      </c>
      <c r="I20" s="76">
        <v>33883</v>
      </c>
      <c r="J20" s="101"/>
    </row>
    <row r="21" spans="2:11" x14ac:dyDescent="0.2">
      <c r="B21" s="337"/>
      <c r="C21" s="362"/>
      <c r="D21" s="13" t="s">
        <v>305</v>
      </c>
      <c r="E21" s="76">
        <v>10211.203</v>
      </c>
      <c r="F21" s="76">
        <v>9788.76</v>
      </c>
      <c r="G21" s="76">
        <v>8772.4269999999997</v>
      </c>
      <c r="H21" s="76">
        <v>9844.8760000000002</v>
      </c>
      <c r="I21" s="76">
        <v>8610</v>
      </c>
    </row>
    <row r="22" spans="2:11" x14ac:dyDescent="0.2">
      <c r="B22" s="337"/>
      <c r="C22" s="362"/>
      <c r="D22" s="13" t="s">
        <v>306</v>
      </c>
      <c r="E22" s="76">
        <v>6915.183</v>
      </c>
      <c r="F22" s="76">
        <v>6148.576</v>
      </c>
      <c r="G22" s="76">
        <v>9144.6638700000003</v>
      </c>
      <c r="H22" s="76">
        <v>8044.1</v>
      </c>
      <c r="I22" s="76">
        <v>7181.7240000000002</v>
      </c>
    </row>
    <row r="23" spans="2:11" x14ac:dyDescent="0.2">
      <c r="B23" s="337"/>
      <c r="C23" s="363" t="s">
        <v>307</v>
      </c>
      <c r="D23" s="13" t="s">
        <v>308</v>
      </c>
      <c r="E23" s="76">
        <v>663.04700000000003</v>
      </c>
      <c r="F23" s="76">
        <v>2347.09</v>
      </c>
      <c r="G23" s="14">
        <v>5844.915</v>
      </c>
      <c r="H23" s="14">
        <v>5655.7060000000001</v>
      </c>
      <c r="I23" s="14">
        <v>5576</v>
      </c>
      <c r="J23" s="79"/>
      <c r="K23" s="79"/>
    </row>
    <row r="24" spans="2:11" x14ac:dyDescent="0.2">
      <c r="B24" s="337"/>
      <c r="C24" s="364"/>
      <c r="D24" s="13" t="s">
        <v>45</v>
      </c>
      <c r="E24" s="76">
        <v>212.12799999999999</v>
      </c>
      <c r="F24" s="76">
        <v>216.75899999999999</v>
      </c>
      <c r="G24" s="14">
        <v>234.15299999999999</v>
      </c>
      <c r="H24" s="14">
        <v>225.815</v>
      </c>
      <c r="I24" s="14">
        <v>256</v>
      </c>
      <c r="J24" s="163"/>
      <c r="K24" s="163"/>
    </row>
    <row r="25" spans="2:11" ht="12.75" customHeight="1" x14ac:dyDescent="0.2">
      <c r="B25" s="337"/>
      <c r="C25" s="363" t="s">
        <v>309</v>
      </c>
      <c r="D25" s="17" t="s">
        <v>310</v>
      </c>
      <c r="E25" s="14">
        <v>12.039</v>
      </c>
      <c r="F25" s="14">
        <v>13.039</v>
      </c>
      <c r="G25" s="14">
        <v>15.539</v>
      </c>
      <c r="H25" s="14">
        <v>18</v>
      </c>
      <c r="I25" s="14">
        <v>22</v>
      </c>
    </row>
    <row r="26" spans="2:11" x14ac:dyDescent="0.2">
      <c r="B26" s="337"/>
      <c r="C26" s="364"/>
      <c r="D26" s="17" t="s">
        <v>311</v>
      </c>
      <c r="E26" s="14">
        <v>0</v>
      </c>
      <c r="F26" s="14">
        <v>1137.337</v>
      </c>
      <c r="G26" s="14">
        <v>1304.1210000000001</v>
      </c>
      <c r="H26" s="14">
        <v>1715.4860000000001</v>
      </c>
      <c r="I26" s="14">
        <v>1687</v>
      </c>
    </row>
    <row r="27" spans="2:11" ht="16.5" customHeight="1" x14ac:dyDescent="0.2">
      <c r="B27" s="338"/>
      <c r="C27" s="356" t="s">
        <v>312</v>
      </c>
      <c r="D27" s="357"/>
      <c r="E27" s="18">
        <v>351881.36500000005</v>
      </c>
      <c r="F27" s="18">
        <f>SUM(F17:F26)</f>
        <v>285820.38526250003</v>
      </c>
      <c r="G27" s="18">
        <f t="shared" ref="G27:I27" si="0">SUM(G17:G26)</f>
        <v>285748.25070999993</v>
      </c>
      <c r="H27" s="18">
        <f t="shared" si="0"/>
        <v>300625.38099999994</v>
      </c>
      <c r="I27" s="18">
        <f t="shared" si="0"/>
        <v>273600.14299999998</v>
      </c>
      <c r="J27" s="110"/>
    </row>
    <row r="28" spans="2:11" x14ac:dyDescent="0.2">
      <c r="B28" s="336" t="s">
        <v>313</v>
      </c>
      <c r="C28" s="361" t="s">
        <v>299</v>
      </c>
      <c r="D28" s="13" t="s">
        <v>314</v>
      </c>
      <c r="E28" s="14">
        <v>190579.35994999998</v>
      </c>
      <c r="F28" s="14">
        <v>150914.30041</v>
      </c>
      <c r="G28" s="14">
        <v>123612</v>
      </c>
      <c r="H28" s="14">
        <v>134606</v>
      </c>
      <c r="I28" s="14">
        <v>136571</v>
      </c>
    </row>
    <row r="29" spans="2:11" x14ac:dyDescent="0.2">
      <c r="B29" s="337"/>
      <c r="C29" s="362"/>
      <c r="D29" s="13" t="s">
        <v>302</v>
      </c>
      <c r="E29" s="77">
        <v>0</v>
      </c>
      <c r="F29" s="77">
        <v>0</v>
      </c>
      <c r="G29" s="81">
        <v>2980</v>
      </c>
      <c r="H29" s="81">
        <v>3482</v>
      </c>
      <c r="I29" s="77">
        <v>3343</v>
      </c>
    </row>
    <row r="30" spans="2:11" x14ac:dyDescent="0.2">
      <c r="B30" s="337"/>
      <c r="C30" s="104" t="s">
        <v>303</v>
      </c>
      <c r="D30" s="13" t="s">
        <v>315</v>
      </c>
      <c r="E30" s="81">
        <v>64050.012999999999</v>
      </c>
      <c r="F30" s="81">
        <v>48787.712590000003</v>
      </c>
      <c r="G30" s="81">
        <v>42640.939700000003</v>
      </c>
      <c r="H30" s="81">
        <v>35595.607750000003</v>
      </c>
      <c r="I30" s="77">
        <v>14206</v>
      </c>
    </row>
    <row r="31" spans="2:11" x14ac:dyDescent="0.2">
      <c r="B31" s="337"/>
      <c r="C31" s="363" t="s">
        <v>307</v>
      </c>
      <c r="D31" s="13" t="s">
        <v>316</v>
      </c>
      <c r="E31" s="81">
        <v>1322.0940000000001</v>
      </c>
      <c r="F31" s="81">
        <v>1277.673</v>
      </c>
      <c r="G31" s="81">
        <v>1130.326</v>
      </c>
      <c r="H31" s="81">
        <v>891.24199999999996</v>
      </c>
      <c r="I31" s="77">
        <v>783</v>
      </c>
      <c r="K31" s="95"/>
    </row>
    <row r="32" spans="2:11" x14ac:dyDescent="0.2">
      <c r="B32" s="337"/>
      <c r="C32" s="364"/>
      <c r="D32" s="13" t="s">
        <v>317</v>
      </c>
      <c r="E32" s="81">
        <v>3851.4029999999998</v>
      </c>
      <c r="F32" s="81">
        <v>3875.2750000000001</v>
      </c>
      <c r="G32" s="81">
        <v>3828.364</v>
      </c>
      <c r="H32" s="81">
        <v>3656.3290000000002</v>
      </c>
      <c r="I32" s="77">
        <v>3833</v>
      </c>
    </row>
    <row r="33" spans="2:15" ht="25.5" customHeight="1" x14ac:dyDescent="0.2">
      <c r="B33" s="337"/>
      <c r="C33" s="378" t="s">
        <v>309</v>
      </c>
      <c r="D33" s="379"/>
      <c r="E33" s="14">
        <v>0</v>
      </c>
      <c r="F33" s="14">
        <v>0</v>
      </c>
      <c r="G33" s="77">
        <v>33.5</v>
      </c>
      <c r="H33" s="77">
        <v>34</v>
      </c>
      <c r="I33" s="77">
        <v>41</v>
      </c>
    </row>
    <row r="34" spans="2:15" ht="25.5" customHeight="1" x14ac:dyDescent="0.2">
      <c r="B34" s="337"/>
      <c r="C34" s="380" t="s">
        <v>318</v>
      </c>
      <c r="D34" s="381"/>
      <c r="E34" s="99">
        <v>69812.000920999999</v>
      </c>
      <c r="F34" s="99">
        <v>75706.542079999999</v>
      </c>
      <c r="G34" s="99">
        <v>115001.14964</v>
      </c>
      <c r="H34" s="99">
        <v>114678.705</v>
      </c>
      <c r="I34" s="99">
        <v>113956</v>
      </c>
      <c r="M34" s="80"/>
      <c r="N34" s="95"/>
      <c r="O34" s="95"/>
    </row>
    <row r="35" spans="2:15" ht="17.25" customHeight="1" x14ac:dyDescent="0.2">
      <c r="B35" s="338"/>
      <c r="C35" s="356" t="s">
        <v>319</v>
      </c>
      <c r="D35" s="357"/>
      <c r="E35" s="20">
        <v>329614.87087099999</v>
      </c>
      <c r="F35" s="20">
        <f>SUM(F28:F34)</f>
        <v>280561.50307999999</v>
      </c>
      <c r="G35" s="20">
        <f t="shared" ref="G35:I35" si="1">SUM(G28:G34)</f>
        <v>289226.27934000001</v>
      </c>
      <c r="H35" s="20">
        <f t="shared" si="1"/>
        <v>292943.88374999998</v>
      </c>
      <c r="I35" s="20">
        <f t="shared" si="1"/>
        <v>272733</v>
      </c>
      <c r="M35" s="80"/>
      <c r="N35" s="95"/>
      <c r="O35" s="95"/>
    </row>
    <row r="36" spans="2:15" ht="18.75" customHeight="1" x14ac:dyDescent="0.2">
      <c r="B36" s="372" t="s">
        <v>320</v>
      </c>
      <c r="C36" s="382" t="s">
        <v>321</v>
      </c>
      <c r="D36" s="383"/>
      <c r="E36" s="46">
        <v>73</v>
      </c>
      <c r="F36" s="46">
        <v>75</v>
      </c>
      <c r="G36" s="46">
        <v>73</v>
      </c>
      <c r="H36" s="46">
        <v>73</v>
      </c>
      <c r="I36" s="46">
        <v>73</v>
      </c>
      <c r="N36" s="51"/>
      <c r="O36" s="95"/>
    </row>
    <row r="37" spans="2:15" ht="29.25" customHeight="1" x14ac:dyDescent="0.2">
      <c r="B37" s="373"/>
      <c r="C37" s="369" t="s">
        <v>322</v>
      </c>
      <c r="D37" s="369"/>
      <c r="E37" s="170">
        <v>0.9</v>
      </c>
      <c r="F37" s="170">
        <v>0.9</v>
      </c>
      <c r="G37" s="170">
        <v>0.9</v>
      </c>
      <c r="H37" s="170">
        <v>2.2999999999999998</v>
      </c>
      <c r="I37" s="170">
        <v>2.2999999999999998</v>
      </c>
      <c r="N37" s="51"/>
      <c r="O37" s="95"/>
    </row>
    <row r="38" spans="2:15" ht="27.75" customHeight="1" x14ac:dyDescent="0.2">
      <c r="B38" s="373"/>
      <c r="C38" s="369" t="s">
        <v>323</v>
      </c>
      <c r="D38" s="369"/>
      <c r="E38" s="170">
        <v>0.5</v>
      </c>
      <c r="F38" s="170">
        <v>0.5</v>
      </c>
      <c r="G38" s="170">
        <v>0.5</v>
      </c>
      <c r="H38" s="170">
        <v>0.5</v>
      </c>
      <c r="I38" s="170">
        <v>0.5</v>
      </c>
      <c r="N38" s="51"/>
      <c r="O38" s="95"/>
    </row>
    <row r="39" spans="2:15" ht="27.75" customHeight="1" x14ac:dyDescent="0.2">
      <c r="B39" s="373"/>
      <c r="C39" s="369" t="s">
        <v>324</v>
      </c>
      <c r="D39" s="369"/>
      <c r="E39" s="109">
        <v>169744.128</v>
      </c>
      <c r="F39" s="109">
        <v>165172.70329999999</v>
      </c>
      <c r="G39" s="109">
        <v>441213</v>
      </c>
      <c r="H39" s="109">
        <v>423059</v>
      </c>
      <c r="I39" s="109">
        <v>438064</v>
      </c>
      <c r="N39" s="51"/>
      <c r="O39" s="95"/>
    </row>
    <row r="40" spans="2:15" ht="27.75" customHeight="1" x14ac:dyDescent="0.2">
      <c r="B40" s="374"/>
      <c r="C40" s="369" t="s">
        <v>325</v>
      </c>
      <c r="D40" s="369"/>
      <c r="E40" s="109">
        <v>169764.726</v>
      </c>
      <c r="F40" s="109">
        <v>165172.70329999999</v>
      </c>
      <c r="G40" s="109">
        <v>440527</v>
      </c>
      <c r="H40" s="109">
        <v>442401</v>
      </c>
      <c r="I40" s="109">
        <v>437383</v>
      </c>
      <c r="N40" s="51"/>
    </row>
    <row r="41" spans="2:15" ht="30" customHeight="1" x14ac:dyDescent="0.2">
      <c r="B41" s="370" t="s">
        <v>326</v>
      </c>
      <c r="C41" s="370"/>
      <c r="D41" s="370"/>
      <c r="E41" s="370"/>
      <c r="F41" s="370"/>
      <c r="G41" s="370"/>
      <c r="H41" s="370"/>
      <c r="I41" s="370"/>
    </row>
    <row r="42" spans="2:15" ht="15" customHeight="1" x14ac:dyDescent="0.2">
      <c r="B42" s="344" t="s">
        <v>327</v>
      </c>
      <c r="C42" s="344"/>
      <c r="D42" s="344"/>
      <c r="E42" s="344"/>
      <c r="F42" s="344"/>
      <c r="G42" s="344"/>
      <c r="H42" s="344"/>
      <c r="I42" s="344"/>
    </row>
    <row r="43" spans="2:15" ht="39" customHeight="1" x14ac:dyDescent="0.2">
      <c r="B43" s="344" t="s">
        <v>328</v>
      </c>
      <c r="C43" s="344"/>
      <c r="D43" s="344"/>
      <c r="E43" s="344"/>
      <c r="F43" s="344"/>
      <c r="G43" s="344"/>
      <c r="H43" s="344"/>
      <c r="I43" s="344"/>
    </row>
    <row r="45" spans="2:15" ht="14.25" x14ac:dyDescent="0.2">
      <c r="B45" s="66" t="s">
        <v>329</v>
      </c>
      <c r="C45" s="66"/>
      <c r="D45" s="75"/>
      <c r="E45" s="75"/>
      <c r="F45" s="75"/>
      <c r="G45" s="75"/>
      <c r="H45" s="75"/>
      <c r="I45" s="75"/>
    </row>
    <row r="46" spans="2:15" x14ac:dyDescent="0.2">
      <c r="B46" s="15" t="s">
        <v>147</v>
      </c>
      <c r="C46" s="15" t="s">
        <v>296</v>
      </c>
      <c r="D46" s="15" t="s">
        <v>330</v>
      </c>
      <c r="E46" s="15">
        <v>2025</v>
      </c>
      <c r="F46" s="15">
        <v>2024</v>
      </c>
      <c r="G46" s="15">
        <v>2023</v>
      </c>
      <c r="H46" s="15">
        <v>2022</v>
      </c>
      <c r="I46" s="15">
        <v>2021</v>
      </c>
    </row>
    <row r="47" spans="2:15" x14ac:dyDescent="0.2">
      <c r="B47" s="368" t="s">
        <v>331</v>
      </c>
      <c r="C47" s="371" t="s">
        <v>299</v>
      </c>
      <c r="D47" s="13" t="s">
        <v>45</v>
      </c>
      <c r="E47" s="14">
        <v>94.228999999999999</v>
      </c>
      <c r="F47" s="14">
        <v>88.272000000000006</v>
      </c>
      <c r="G47" s="14">
        <v>105.1575</v>
      </c>
      <c r="H47" s="14">
        <v>91</v>
      </c>
      <c r="I47" s="14">
        <v>90</v>
      </c>
    </row>
    <row r="48" spans="2:15" ht="14.25" x14ac:dyDescent="0.2">
      <c r="B48" s="368"/>
      <c r="C48" s="371"/>
      <c r="D48" s="13" t="s">
        <v>332</v>
      </c>
      <c r="E48" s="14">
        <v>171784.95</v>
      </c>
      <c r="F48" s="14">
        <v>138378.73580000002</v>
      </c>
      <c r="G48" s="14">
        <v>120524.755</v>
      </c>
      <c r="H48" s="14">
        <v>150254.848</v>
      </c>
      <c r="I48" s="14">
        <v>133820</v>
      </c>
    </row>
    <row r="49" spans="2:10" x14ac:dyDescent="0.2">
      <c r="B49" s="368"/>
      <c r="C49" s="371"/>
      <c r="D49" s="13" t="s">
        <v>43</v>
      </c>
      <c r="E49" s="14">
        <v>156.25</v>
      </c>
      <c r="F49" s="14">
        <v>357.64600000000002</v>
      </c>
      <c r="G49" s="14">
        <v>178.82300000000001</v>
      </c>
      <c r="H49" s="14">
        <v>1134</v>
      </c>
      <c r="I49" s="14">
        <v>64</v>
      </c>
      <c r="J49" s="36"/>
    </row>
    <row r="50" spans="2:10" x14ac:dyDescent="0.2">
      <c r="B50" s="368"/>
      <c r="C50" s="371"/>
      <c r="D50" s="13" t="s">
        <v>34</v>
      </c>
      <c r="E50" s="14">
        <v>28026.941999999999</v>
      </c>
      <c r="F50" s="14">
        <v>20662.719659999999</v>
      </c>
      <c r="G50" s="14">
        <v>18262.147111999999</v>
      </c>
      <c r="H50" s="14">
        <v>24103.091</v>
      </c>
      <c r="I50" s="14">
        <v>12855</v>
      </c>
      <c r="J50" s="36"/>
    </row>
    <row r="51" spans="2:10" x14ac:dyDescent="0.2">
      <c r="B51" s="368"/>
      <c r="C51" s="371"/>
      <c r="D51" s="13" t="s">
        <v>59</v>
      </c>
      <c r="E51" s="14">
        <v>537.07299999999998</v>
      </c>
      <c r="F51" s="14">
        <v>459.25599999999997</v>
      </c>
      <c r="G51" s="14">
        <v>243.55099999999999</v>
      </c>
      <c r="H51" s="14">
        <v>343.06099999999998</v>
      </c>
      <c r="I51" s="14">
        <v>436</v>
      </c>
      <c r="J51" s="36"/>
    </row>
    <row r="52" spans="2:10" x14ac:dyDescent="0.2">
      <c r="B52" s="368"/>
      <c r="C52" s="371"/>
      <c r="D52" s="13" t="s">
        <v>49</v>
      </c>
      <c r="E52" s="14">
        <v>2419.5</v>
      </c>
      <c r="F52" s="14">
        <v>2503.5</v>
      </c>
      <c r="G52" s="14">
        <v>2662.5</v>
      </c>
      <c r="H52" s="14">
        <v>3207.5</v>
      </c>
      <c r="I52" s="14">
        <v>3471</v>
      </c>
      <c r="J52" s="36"/>
    </row>
    <row r="53" spans="2:10" x14ac:dyDescent="0.2">
      <c r="B53" s="368"/>
      <c r="C53" s="371"/>
      <c r="D53" s="13" t="s">
        <v>53</v>
      </c>
      <c r="E53" s="14">
        <v>3000</v>
      </c>
      <c r="F53" s="14">
        <v>2000</v>
      </c>
      <c r="G53" s="14">
        <v>500</v>
      </c>
      <c r="H53" s="14">
        <v>500</v>
      </c>
      <c r="I53" s="14">
        <v>500</v>
      </c>
      <c r="J53" s="36"/>
    </row>
    <row r="54" spans="2:10" x14ac:dyDescent="0.2">
      <c r="B54" s="368"/>
      <c r="C54" s="371"/>
      <c r="D54" s="13" t="s">
        <v>206</v>
      </c>
      <c r="E54" s="14">
        <v>87951.955000000002</v>
      </c>
      <c r="F54" s="14">
        <v>73747.862999999998</v>
      </c>
      <c r="G54" s="14">
        <v>81213.365000000005</v>
      </c>
      <c r="H54" s="14">
        <v>59769.565999999999</v>
      </c>
      <c r="I54" s="14">
        <v>52479</v>
      </c>
      <c r="J54" s="36"/>
    </row>
    <row r="55" spans="2:10" x14ac:dyDescent="0.2">
      <c r="B55" s="368"/>
      <c r="C55" s="371"/>
      <c r="D55" s="13" t="s">
        <v>149</v>
      </c>
      <c r="E55" s="14">
        <v>6525.0278099999996</v>
      </c>
      <c r="F55" s="14">
        <f>34.29795+7570.615</f>
        <v>7604.9129499999999</v>
      </c>
      <c r="G55" s="14">
        <v>6896.2830000000004</v>
      </c>
      <c r="H55" s="14">
        <v>8506.7260000000006</v>
      </c>
      <c r="I55" s="14">
        <v>12668.880999999999</v>
      </c>
      <c r="J55" s="36"/>
    </row>
    <row r="56" spans="2:10" x14ac:dyDescent="0.2">
      <c r="B56" s="368"/>
      <c r="C56" s="371"/>
      <c r="D56" s="16" t="s">
        <v>150</v>
      </c>
      <c r="E56" s="18">
        <f t="shared" ref="E56:F56" si="2">SUM(E47:E55)</f>
        <v>300495.92681000003</v>
      </c>
      <c r="F56" s="18">
        <f t="shared" si="2"/>
        <v>245802.90541000004</v>
      </c>
      <c r="G56" s="18">
        <f>SUM(G47:G55)</f>
        <v>230586.58161200001</v>
      </c>
      <c r="H56" s="18">
        <f t="shared" ref="H56:I56" si="3">SUM(H47:H55)</f>
        <v>247909.79199999999</v>
      </c>
      <c r="I56" s="18">
        <f t="shared" si="3"/>
        <v>216383.88099999999</v>
      </c>
      <c r="J56" s="36"/>
    </row>
    <row r="57" spans="2:10" x14ac:dyDescent="0.2">
      <c r="B57" s="368"/>
      <c r="C57" s="367" t="s">
        <v>303</v>
      </c>
      <c r="D57" s="13" t="s">
        <v>45</v>
      </c>
      <c r="E57" s="14">
        <v>4672.1419999999998</v>
      </c>
      <c r="F57" s="14">
        <v>4802.0159999999996</v>
      </c>
      <c r="G57" s="14">
        <v>4414.0690000000004</v>
      </c>
      <c r="H57" s="14">
        <v>4133.759</v>
      </c>
      <c r="I57" s="14">
        <v>4350</v>
      </c>
      <c r="J57" s="36"/>
    </row>
    <row r="58" spans="2:10" x14ac:dyDescent="0.2">
      <c r="B58" s="368"/>
      <c r="C58" s="367"/>
      <c r="D58" s="13" t="s">
        <v>59</v>
      </c>
      <c r="E58" s="76">
        <v>1031.8969999999999</v>
      </c>
      <c r="F58" s="76">
        <v>1034.692</v>
      </c>
      <c r="G58" s="76">
        <v>1115.115</v>
      </c>
      <c r="H58" s="76">
        <v>1037.1969999999999</v>
      </c>
      <c r="I58" s="76">
        <v>897</v>
      </c>
      <c r="J58" s="36"/>
    </row>
    <row r="59" spans="2:10" x14ac:dyDescent="0.2">
      <c r="B59" s="368"/>
      <c r="C59" s="367"/>
      <c r="D59" s="13" t="s">
        <v>62</v>
      </c>
      <c r="E59" s="76">
        <v>11.17</v>
      </c>
      <c r="F59" s="76">
        <v>9.4640000000000004</v>
      </c>
      <c r="G59" s="76">
        <v>1959.241</v>
      </c>
      <c r="H59" s="76">
        <v>2153.62</v>
      </c>
      <c r="I59" s="76">
        <v>2020.9380000000001</v>
      </c>
      <c r="J59" s="36"/>
    </row>
    <row r="60" spans="2:10" x14ac:dyDescent="0.2">
      <c r="B60" s="368"/>
      <c r="C60" s="367"/>
      <c r="D60" s="13" t="s">
        <v>43</v>
      </c>
      <c r="E60" s="76">
        <v>2968.88</v>
      </c>
      <c r="F60" s="76">
        <v>2619.299</v>
      </c>
      <c r="G60" s="76">
        <v>2422.3870000000002</v>
      </c>
      <c r="H60" s="76">
        <v>2776.4450000000002</v>
      </c>
      <c r="I60" s="76">
        <v>2546</v>
      </c>
      <c r="J60" s="36"/>
    </row>
    <row r="61" spans="2:10" x14ac:dyDescent="0.2">
      <c r="B61" s="368"/>
      <c r="C61" s="367"/>
      <c r="D61" s="13" t="s">
        <v>34</v>
      </c>
      <c r="E61" s="76">
        <v>35691.758000000002</v>
      </c>
      <c r="F61" s="76">
        <v>22007.687999999998</v>
      </c>
      <c r="G61" s="76">
        <v>30622.573</v>
      </c>
      <c r="H61" s="76">
        <v>28872</v>
      </c>
      <c r="I61" s="76">
        <v>33921</v>
      </c>
      <c r="J61" s="36"/>
    </row>
    <row r="62" spans="2:10" x14ac:dyDescent="0.2">
      <c r="B62" s="368"/>
      <c r="C62" s="367"/>
      <c r="D62" s="13" t="s">
        <v>49</v>
      </c>
      <c r="E62" s="76">
        <v>512.5</v>
      </c>
      <c r="F62" s="76">
        <v>554</v>
      </c>
      <c r="G62" s="76">
        <v>558</v>
      </c>
      <c r="H62" s="76">
        <v>578.5</v>
      </c>
      <c r="I62" s="76">
        <v>637</v>
      </c>
      <c r="J62" s="108"/>
    </row>
    <row r="63" spans="2:10" x14ac:dyDescent="0.2">
      <c r="B63" s="368"/>
      <c r="C63" s="367"/>
      <c r="D63" s="13" t="s">
        <v>53</v>
      </c>
      <c r="E63" s="76">
        <v>24.218</v>
      </c>
      <c r="F63" s="76">
        <v>48.396999999999998</v>
      </c>
      <c r="G63" s="76">
        <v>127.501</v>
      </c>
      <c r="H63" s="76">
        <v>226.816</v>
      </c>
      <c r="I63" s="76">
        <v>256</v>
      </c>
      <c r="J63" s="36"/>
    </row>
    <row r="64" spans="2:10" x14ac:dyDescent="0.2">
      <c r="B64" s="368"/>
      <c r="C64" s="367"/>
      <c r="D64" s="13" t="s">
        <v>206</v>
      </c>
      <c r="E64" s="76">
        <v>5301.7039999999997</v>
      </c>
      <c r="F64" s="76">
        <v>5115.7129999999997</v>
      </c>
      <c r="G64" s="76">
        <v>6518.1679999999997</v>
      </c>
      <c r="H64" s="76">
        <v>5322</v>
      </c>
      <c r="I64" s="76">
        <v>5047</v>
      </c>
      <c r="J64" s="36"/>
    </row>
    <row r="65" spans="2:10" x14ac:dyDescent="0.2">
      <c r="B65" s="368"/>
      <c r="C65" s="367"/>
      <c r="D65" s="13" t="s">
        <v>149</v>
      </c>
      <c r="E65" s="76">
        <v>284.01524000000001</v>
      </c>
      <c r="F65" s="76">
        <v>111.98586</v>
      </c>
      <c r="G65" s="76">
        <f>0.124+25.75468</f>
        <v>25.878679999999999</v>
      </c>
      <c r="H65" s="76">
        <v>0</v>
      </c>
      <c r="I65" s="76">
        <v>0</v>
      </c>
      <c r="J65" s="36"/>
    </row>
    <row r="66" spans="2:10" x14ac:dyDescent="0.2">
      <c r="B66" s="368"/>
      <c r="C66" s="367"/>
      <c r="D66" s="16" t="s">
        <v>150</v>
      </c>
      <c r="E66" s="18">
        <f>SUM(E57:E65)</f>
        <v>50498.284240000001</v>
      </c>
      <c r="F66" s="18">
        <f>SUM(F57:F65)</f>
        <v>36303.254860000001</v>
      </c>
      <c r="G66" s="18">
        <f>SUM(G57:G65)</f>
        <v>47762.932679999998</v>
      </c>
      <c r="H66" s="18">
        <f t="shared" ref="H66:I66" si="4">SUM(H57:H65)</f>
        <v>45100.337</v>
      </c>
      <c r="I66" s="18">
        <f t="shared" si="4"/>
        <v>49674.938000000002</v>
      </c>
      <c r="J66" s="36"/>
    </row>
    <row r="67" spans="2:10" x14ac:dyDescent="0.2">
      <c r="B67" s="368"/>
      <c r="C67" s="367" t="s">
        <v>333</v>
      </c>
      <c r="D67" s="7" t="s">
        <v>45</v>
      </c>
      <c r="E67" s="21">
        <v>212.12799999999999</v>
      </c>
      <c r="F67" s="21">
        <v>216.75899999999999</v>
      </c>
      <c r="G67" s="21">
        <v>234.15299999999999</v>
      </c>
      <c r="H67" s="21">
        <v>225.815</v>
      </c>
      <c r="I67" s="21">
        <v>256</v>
      </c>
      <c r="J67" s="36"/>
    </row>
    <row r="68" spans="2:10" x14ac:dyDescent="0.2">
      <c r="B68" s="368"/>
      <c r="C68" s="367"/>
      <c r="D68" s="7" t="s">
        <v>53</v>
      </c>
      <c r="E68" s="21">
        <v>663.04700000000003</v>
      </c>
      <c r="F68" s="21">
        <v>2347.09</v>
      </c>
      <c r="G68" s="21">
        <v>5844.915</v>
      </c>
      <c r="H68" s="21">
        <v>5655.7060000000001</v>
      </c>
      <c r="I68" s="21">
        <v>5576</v>
      </c>
      <c r="J68" s="36"/>
    </row>
    <row r="69" spans="2:10" ht="14.25" x14ac:dyDescent="0.2">
      <c r="B69" s="368"/>
      <c r="C69" s="367"/>
      <c r="D69" s="22" t="s">
        <v>334</v>
      </c>
      <c r="E69" s="23">
        <v>169744.128</v>
      </c>
      <c r="F69" s="23">
        <v>165172.70330000002</v>
      </c>
      <c r="G69" s="23">
        <v>441212.86800000002</v>
      </c>
      <c r="H69" s="23">
        <v>423058.55099999998</v>
      </c>
      <c r="I69" s="23">
        <v>438064</v>
      </c>
      <c r="J69" s="36"/>
    </row>
    <row r="70" spans="2:10" x14ac:dyDescent="0.2">
      <c r="B70" s="368"/>
      <c r="C70" s="367"/>
      <c r="D70" s="16" t="s">
        <v>150</v>
      </c>
      <c r="E70" s="18">
        <f>SUM(E67:E68)</f>
        <v>875.17499999999995</v>
      </c>
      <c r="F70" s="18">
        <f>SUM(F67:F68)</f>
        <v>2563.8490000000002</v>
      </c>
      <c r="G70" s="18">
        <f>SUM(G67:G68)</f>
        <v>6079.0680000000002</v>
      </c>
      <c r="H70" s="18">
        <f>SUM(H67:H68)</f>
        <v>5881.5209999999997</v>
      </c>
      <c r="I70" s="18">
        <f>SUM(I67:I68)</f>
        <v>5832</v>
      </c>
      <c r="J70" s="36"/>
    </row>
    <row r="71" spans="2:10" ht="12.75" customHeight="1" x14ac:dyDescent="0.2">
      <c r="B71" s="368"/>
      <c r="C71" s="371" t="s">
        <v>309</v>
      </c>
      <c r="D71" s="7" t="s">
        <v>59</v>
      </c>
      <c r="E71" s="21">
        <v>0</v>
      </c>
      <c r="F71" s="21">
        <v>1137.337</v>
      </c>
      <c r="G71" s="21">
        <v>1304.1210000000001</v>
      </c>
      <c r="H71" s="21">
        <v>1715</v>
      </c>
      <c r="I71" s="21">
        <v>1687</v>
      </c>
      <c r="J71" s="36"/>
    </row>
    <row r="72" spans="2:10" x14ac:dyDescent="0.2">
      <c r="B72" s="368"/>
      <c r="C72" s="371"/>
      <c r="D72" s="7" t="s">
        <v>49</v>
      </c>
      <c r="E72" s="21">
        <v>12</v>
      </c>
      <c r="F72" s="21">
        <v>13.039</v>
      </c>
      <c r="G72" s="21">
        <v>15.5</v>
      </c>
      <c r="H72" s="21">
        <v>18</v>
      </c>
      <c r="I72" s="21">
        <v>22</v>
      </c>
      <c r="J72" s="36"/>
    </row>
    <row r="73" spans="2:10" x14ac:dyDescent="0.2">
      <c r="B73" s="368"/>
      <c r="C73" s="371"/>
      <c r="D73" s="16" t="s">
        <v>150</v>
      </c>
      <c r="E73" s="18">
        <f>SUM(E71:E72)</f>
        <v>12</v>
      </c>
      <c r="F73" s="18">
        <f>SUM(F71:F72)</f>
        <v>1150.376</v>
      </c>
      <c r="G73" s="18">
        <f>SUM(G71:G72)</f>
        <v>1319.6210000000001</v>
      </c>
      <c r="H73" s="18">
        <f t="shared" ref="H73:I73" si="5">SUM(H71:H72)</f>
        <v>1733</v>
      </c>
      <c r="I73" s="18">
        <f t="shared" si="5"/>
        <v>1709</v>
      </c>
      <c r="J73" s="36"/>
    </row>
    <row r="74" spans="2:10" x14ac:dyDescent="0.2">
      <c r="B74" s="330" t="s">
        <v>335</v>
      </c>
      <c r="C74" s="371" t="s">
        <v>299</v>
      </c>
      <c r="D74" s="13" t="s">
        <v>62</v>
      </c>
      <c r="E74" s="14">
        <v>163050.6</v>
      </c>
      <c r="F74" s="14">
        <v>122005.9002</v>
      </c>
      <c r="G74" s="14">
        <v>74362.562000000005</v>
      </c>
      <c r="H74" s="14">
        <v>104310</v>
      </c>
      <c r="I74" s="14">
        <v>103155</v>
      </c>
      <c r="J74" s="36"/>
    </row>
    <row r="75" spans="2:10" x14ac:dyDescent="0.2">
      <c r="B75" s="349"/>
      <c r="C75" s="371"/>
      <c r="D75" s="13" t="s">
        <v>76</v>
      </c>
      <c r="E75" s="14">
        <v>3262.7629999999999</v>
      </c>
      <c r="F75" s="14">
        <v>3572.7020000000002</v>
      </c>
      <c r="G75" s="14">
        <v>3459.3229999999999</v>
      </c>
      <c r="H75" s="14">
        <v>4305.7020000000002</v>
      </c>
      <c r="I75" s="14">
        <v>7144.433</v>
      </c>
      <c r="J75" s="36"/>
    </row>
    <row r="76" spans="2:10" x14ac:dyDescent="0.2">
      <c r="B76" s="349"/>
      <c r="C76" s="371"/>
      <c r="D76" s="13" t="s">
        <v>34</v>
      </c>
      <c r="E76" s="14">
        <v>2811.96</v>
      </c>
      <c r="F76" s="14">
        <v>3459.9270000000001</v>
      </c>
      <c r="G76" s="14">
        <v>3868.114</v>
      </c>
      <c r="H76" s="14">
        <v>3704</v>
      </c>
      <c r="I76" s="14">
        <v>0</v>
      </c>
      <c r="J76" s="36"/>
    </row>
    <row r="77" spans="2:10" x14ac:dyDescent="0.2">
      <c r="B77" s="349"/>
      <c r="C77" s="371"/>
      <c r="D77" s="13" t="s">
        <v>49</v>
      </c>
      <c r="E77" s="14">
        <v>2278</v>
      </c>
      <c r="F77" s="14">
        <v>2469.5</v>
      </c>
      <c r="G77" s="14">
        <v>2980</v>
      </c>
      <c r="H77" s="14">
        <v>3482</v>
      </c>
      <c r="I77" s="14">
        <v>3343</v>
      </c>
      <c r="J77" s="108"/>
    </row>
    <row r="78" spans="2:10" x14ac:dyDescent="0.2">
      <c r="B78" s="349"/>
      <c r="C78" s="371"/>
      <c r="D78" s="13" t="s">
        <v>206</v>
      </c>
      <c r="E78" s="14">
        <v>18958.43</v>
      </c>
      <c r="F78" s="14">
        <v>19221.421999999999</v>
      </c>
      <c r="G78" s="14">
        <v>41906.737999999998</v>
      </c>
      <c r="H78" s="14">
        <v>22287</v>
      </c>
      <c r="I78" s="14">
        <v>26272</v>
      </c>
      <c r="J78" s="36"/>
    </row>
    <row r="79" spans="2:10" x14ac:dyDescent="0.2">
      <c r="B79" s="349"/>
      <c r="C79" s="371"/>
      <c r="D79" s="13" t="s">
        <v>149</v>
      </c>
      <c r="E79" s="14">
        <v>217</v>
      </c>
      <c r="F79" s="14">
        <v>184.88920999999999</v>
      </c>
      <c r="G79" s="14">
        <v>15.685</v>
      </c>
      <c r="H79" s="14">
        <v>0</v>
      </c>
      <c r="I79" s="14">
        <v>0</v>
      </c>
      <c r="J79" s="36"/>
    </row>
    <row r="80" spans="2:10" x14ac:dyDescent="0.2">
      <c r="B80" s="349"/>
      <c r="C80" s="371"/>
      <c r="D80" s="16" t="s">
        <v>150</v>
      </c>
      <c r="E80" s="18">
        <f>SUM(E74:E79)</f>
        <v>190578.753</v>
      </c>
      <c r="F80" s="18">
        <f>SUM(F74:F79)</f>
        <v>150914.34040999998</v>
      </c>
      <c r="G80" s="18">
        <f>SUM(G74:G79)</f>
        <v>126592.42200000001</v>
      </c>
      <c r="H80" s="18">
        <f t="shared" ref="H80:I80" si="6">SUM(H74:H79)</f>
        <v>138088.70199999999</v>
      </c>
      <c r="I80" s="18">
        <f t="shared" si="6"/>
        <v>139914.43300000002</v>
      </c>
    </row>
    <row r="81" spans="2:9" x14ac:dyDescent="0.2">
      <c r="B81" s="349"/>
      <c r="C81" s="367" t="s">
        <v>303</v>
      </c>
      <c r="D81" s="13" t="s">
        <v>59</v>
      </c>
      <c r="E81" s="76">
        <v>267.96300000000002</v>
      </c>
      <c r="F81" s="76">
        <v>434.98200000000003</v>
      </c>
      <c r="G81" s="76">
        <v>544.52300000000002</v>
      </c>
      <c r="H81" s="76">
        <v>734</v>
      </c>
      <c r="I81" s="76">
        <v>517</v>
      </c>
    </row>
    <row r="82" spans="2:9" x14ac:dyDescent="0.2">
      <c r="B82" s="349"/>
      <c r="C82" s="367"/>
      <c r="D82" s="13" t="s">
        <v>76</v>
      </c>
      <c r="E82" s="76">
        <v>584.95699999999999</v>
      </c>
      <c r="F82" s="76">
        <v>614.08799999999997</v>
      </c>
      <c r="G82" s="76">
        <v>534.46299999999997</v>
      </c>
      <c r="H82" s="76">
        <v>659.899</v>
      </c>
      <c r="I82" s="76">
        <v>1234.1089999999999</v>
      </c>
    </row>
    <row r="83" spans="2:9" x14ac:dyDescent="0.2">
      <c r="B83" s="349"/>
      <c r="C83" s="367"/>
      <c r="D83" s="13" t="s">
        <v>62</v>
      </c>
      <c r="E83" s="76">
        <v>4153.7879999999996</v>
      </c>
      <c r="F83" s="76">
        <v>4436.4505899999995</v>
      </c>
      <c r="G83" s="76">
        <v>0</v>
      </c>
      <c r="H83" s="76">
        <v>0</v>
      </c>
      <c r="I83" s="76">
        <v>0</v>
      </c>
    </row>
    <row r="84" spans="2:9" x14ac:dyDescent="0.2">
      <c r="B84" s="349"/>
      <c r="C84" s="367"/>
      <c r="D84" s="13" t="s">
        <v>43</v>
      </c>
      <c r="E84" s="76">
        <v>95</v>
      </c>
      <c r="F84" s="76">
        <v>279.23399999999998</v>
      </c>
      <c r="G84" s="76">
        <v>156.37700000000001</v>
      </c>
      <c r="H84" s="76">
        <v>246</v>
      </c>
      <c r="I84" s="76">
        <v>130</v>
      </c>
    </row>
    <row r="85" spans="2:9" x14ac:dyDescent="0.2">
      <c r="B85" s="349"/>
      <c r="C85" s="367"/>
      <c r="D85" s="13" t="s">
        <v>34</v>
      </c>
      <c r="E85" s="76">
        <v>6705.84</v>
      </c>
      <c r="F85" s="76">
        <v>6216.2209999999995</v>
      </c>
      <c r="G85" s="76">
        <v>6494.7816999999995</v>
      </c>
      <c r="H85" s="76">
        <v>13919</v>
      </c>
      <c r="I85" s="76">
        <v>13919</v>
      </c>
    </row>
    <row r="86" spans="2:9" x14ac:dyDescent="0.2">
      <c r="B86" s="349"/>
      <c r="C86" s="367"/>
      <c r="D86" s="13" t="s">
        <v>53</v>
      </c>
      <c r="E86" s="76">
        <v>640</v>
      </c>
      <c r="F86" s="76">
        <v>640</v>
      </c>
      <c r="G86" s="76">
        <v>757.13199999999995</v>
      </c>
      <c r="H86" s="76">
        <v>0</v>
      </c>
      <c r="I86" s="76">
        <v>0</v>
      </c>
    </row>
    <row r="87" spans="2:9" x14ac:dyDescent="0.2">
      <c r="B87" s="349"/>
      <c r="C87" s="367"/>
      <c r="D87" s="13" t="s">
        <v>206</v>
      </c>
      <c r="E87" s="76">
        <v>51602.464999999997</v>
      </c>
      <c r="F87" s="76">
        <v>36166.737000000001</v>
      </c>
      <c r="G87" s="76">
        <v>34153.663</v>
      </c>
      <c r="H87" s="76">
        <v>20037</v>
      </c>
      <c r="I87" s="76">
        <v>639</v>
      </c>
    </row>
    <row r="88" spans="2:9" x14ac:dyDescent="0.2">
      <c r="B88" s="349"/>
      <c r="C88" s="367"/>
      <c r="D88" s="16" t="s">
        <v>150</v>
      </c>
      <c r="E88" s="18">
        <f>SUM(E81:E87)</f>
        <v>64050.012999999992</v>
      </c>
      <c r="F88" s="18">
        <f>SUM(F81:F87)</f>
        <v>48787.712589999996</v>
      </c>
      <c r="G88" s="18">
        <f>SUM(G81:G87)</f>
        <v>42640.939700000003</v>
      </c>
      <c r="H88" s="18">
        <f>SUM(H81:H87)</f>
        <v>35595.898999999998</v>
      </c>
      <c r="I88" s="18">
        <f>SUM(I81:I87)</f>
        <v>16439.109</v>
      </c>
    </row>
    <row r="89" spans="2:9" x14ac:dyDescent="0.2">
      <c r="B89" s="349"/>
      <c r="C89" s="367" t="s">
        <v>333</v>
      </c>
      <c r="D89" s="7" t="s">
        <v>45</v>
      </c>
      <c r="E89" s="21">
        <v>3851.4029999999998</v>
      </c>
      <c r="F89" s="21">
        <v>3875.2750000000001</v>
      </c>
      <c r="G89" s="21">
        <v>3828.364</v>
      </c>
      <c r="H89" s="21">
        <v>3656.3290000000002</v>
      </c>
      <c r="I89" s="21">
        <v>3833</v>
      </c>
    </row>
    <row r="90" spans="2:9" x14ac:dyDescent="0.2">
      <c r="B90" s="349"/>
      <c r="C90" s="367"/>
      <c r="D90" s="7" t="s">
        <v>59</v>
      </c>
      <c r="E90" s="21">
        <v>1322.0940000000001</v>
      </c>
      <c r="F90" s="21">
        <v>1277.673</v>
      </c>
      <c r="G90" s="21">
        <v>1130.326</v>
      </c>
      <c r="H90" s="21">
        <v>891.24199999999996</v>
      </c>
      <c r="I90" s="21">
        <v>782</v>
      </c>
    </row>
    <row r="91" spans="2:9" ht="14.25" x14ac:dyDescent="0.2">
      <c r="B91" s="349"/>
      <c r="C91" s="367"/>
      <c r="D91" s="22" t="s">
        <v>334</v>
      </c>
      <c r="E91" s="23">
        <v>169764.726</v>
      </c>
      <c r="F91" s="23">
        <v>165172.70330000002</v>
      </c>
      <c r="G91" s="23">
        <v>440526.87400000001</v>
      </c>
      <c r="H91" s="23">
        <v>442401</v>
      </c>
      <c r="I91" s="23">
        <v>437383</v>
      </c>
    </row>
    <row r="92" spans="2:9" x14ac:dyDescent="0.2">
      <c r="B92" s="349"/>
      <c r="C92" s="367"/>
      <c r="D92" s="16" t="s">
        <v>150</v>
      </c>
      <c r="E92" s="18">
        <f>SUM(E89:E90)</f>
        <v>5173.4969999999994</v>
      </c>
      <c r="F92" s="18">
        <f>SUM(F89:F90)</f>
        <v>5152.9480000000003</v>
      </c>
      <c r="G92" s="18">
        <f>SUM(G89:G90)</f>
        <v>4958.6900000000005</v>
      </c>
      <c r="H92" s="18">
        <f t="shared" ref="H92:I92" si="7">SUM(H89:H90)</f>
        <v>4547.5709999999999</v>
      </c>
      <c r="I92" s="18">
        <f t="shared" si="7"/>
        <v>4615</v>
      </c>
    </row>
    <row r="93" spans="2:9" x14ac:dyDescent="0.2">
      <c r="B93" s="349"/>
      <c r="C93" s="375" t="s">
        <v>309</v>
      </c>
      <c r="D93" s="11" t="s">
        <v>49</v>
      </c>
      <c r="E93" s="21">
        <v>0</v>
      </c>
      <c r="F93" s="21">
        <v>0</v>
      </c>
      <c r="G93" s="21">
        <v>34</v>
      </c>
      <c r="H93" s="21">
        <v>34</v>
      </c>
      <c r="I93" s="21">
        <v>41</v>
      </c>
    </row>
    <row r="94" spans="2:9" x14ac:dyDescent="0.2">
      <c r="B94" s="350"/>
      <c r="C94" s="376"/>
      <c r="D94" s="16" t="s">
        <v>150</v>
      </c>
      <c r="E94" s="18">
        <f>SUM(E93)</f>
        <v>0</v>
      </c>
      <c r="F94" s="18">
        <f>SUM(F93)</f>
        <v>0</v>
      </c>
      <c r="G94" s="18">
        <f>SUM(G93)</f>
        <v>34</v>
      </c>
      <c r="H94" s="18">
        <f>SUM(H93)</f>
        <v>34</v>
      </c>
      <c r="I94" s="18">
        <f>SUM(I93)</f>
        <v>41</v>
      </c>
    </row>
    <row r="95" spans="2:9" x14ac:dyDescent="0.2">
      <c r="B95" s="387" t="s">
        <v>320</v>
      </c>
      <c r="C95" s="384" t="s">
        <v>336</v>
      </c>
      <c r="D95" s="11" t="s">
        <v>45</v>
      </c>
      <c r="E95" s="21">
        <v>9.6309509999999996</v>
      </c>
      <c r="F95" s="21">
        <v>5.8528700000000002</v>
      </c>
      <c r="G95" s="21">
        <v>6.609</v>
      </c>
      <c r="H95" s="21">
        <v>6.8810000000000002</v>
      </c>
      <c r="I95" s="21">
        <v>10</v>
      </c>
    </row>
    <row r="96" spans="2:9" x14ac:dyDescent="0.2">
      <c r="B96" s="331"/>
      <c r="C96" s="385"/>
      <c r="D96" s="7" t="s">
        <v>59</v>
      </c>
      <c r="E96" s="21">
        <v>88.046000000000006</v>
      </c>
      <c r="F96" s="21">
        <v>179.02799999999999</v>
      </c>
      <c r="G96" s="21">
        <v>740.08699999999999</v>
      </c>
      <c r="H96" s="21">
        <v>1267.857</v>
      </c>
      <c r="I96" s="21">
        <v>1237</v>
      </c>
    </row>
    <row r="97" spans="2:9" x14ac:dyDescent="0.2">
      <c r="B97" s="331"/>
      <c r="C97" s="385"/>
      <c r="D97" s="7" t="s">
        <v>62</v>
      </c>
      <c r="E97" s="21">
        <v>13210.614</v>
      </c>
      <c r="F97" s="21">
        <v>12795.8724</v>
      </c>
      <c r="G97" s="21">
        <v>47256.777999999998</v>
      </c>
      <c r="H97" s="21">
        <v>47324.688999999998</v>
      </c>
      <c r="I97" s="21">
        <v>35115</v>
      </c>
    </row>
    <row r="98" spans="2:9" x14ac:dyDescent="0.2">
      <c r="B98" s="331"/>
      <c r="C98" s="385"/>
      <c r="D98" s="7" t="s">
        <v>76</v>
      </c>
      <c r="E98" s="21">
        <v>2661.5680000000002</v>
      </c>
      <c r="F98" s="21">
        <v>3384.1970000000001</v>
      </c>
      <c r="G98" s="21">
        <v>2902.4540000000002</v>
      </c>
      <c r="H98" s="21">
        <v>3650.683</v>
      </c>
      <c r="I98" s="21">
        <v>4290.5379999999996</v>
      </c>
    </row>
    <row r="99" spans="2:9" x14ac:dyDescent="0.2">
      <c r="B99" s="331"/>
      <c r="C99" s="385"/>
      <c r="D99" s="7" t="s">
        <v>43</v>
      </c>
      <c r="E99" s="21">
        <v>2013.953</v>
      </c>
      <c r="F99" s="21">
        <v>1682.8520000000001</v>
      </c>
      <c r="G99" s="21">
        <v>2505.0680000000002</v>
      </c>
      <c r="H99" s="21">
        <v>1054.9059999999999</v>
      </c>
      <c r="I99" s="21">
        <v>2455</v>
      </c>
    </row>
    <row r="100" spans="2:9" x14ac:dyDescent="0.2">
      <c r="B100" s="331"/>
      <c r="C100" s="385"/>
      <c r="D100" s="7" t="s">
        <v>34</v>
      </c>
      <c r="E100" s="21">
        <v>26898.19</v>
      </c>
      <c r="F100" s="21">
        <v>32715.699000000001</v>
      </c>
      <c r="G100" s="21">
        <v>37541.690999999999</v>
      </c>
      <c r="H100" s="21">
        <v>33866.987000000001</v>
      </c>
      <c r="I100" s="21">
        <v>27438</v>
      </c>
    </row>
    <row r="101" spans="2:9" x14ac:dyDescent="0.2">
      <c r="B101" s="331"/>
      <c r="C101" s="385"/>
      <c r="D101" s="7" t="s">
        <v>49</v>
      </c>
      <c r="E101" s="21">
        <v>622.5</v>
      </c>
      <c r="F101" s="21">
        <v>685.5</v>
      </c>
      <c r="G101" s="21">
        <v>258</v>
      </c>
      <c r="H101" s="21">
        <v>329</v>
      </c>
      <c r="I101" s="21">
        <v>768</v>
      </c>
    </row>
    <row r="102" spans="2:9" x14ac:dyDescent="0.2">
      <c r="B102" s="331"/>
      <c r="C102" s="385"/>
      <c r="D102" s="7" t="s">
        <v>53</v>
      </c>
      <c r="E102" s="21">
        <v>4028.8429999999998</v>
      </c>
      <c r="F102" s="21">
        <v>5488.79</v>
      </c>
      <c r="G102" s="21">
        <v>5450.067</v>
      </c>
      <c r="H102" s="21">
        <v>6352.973</v>
      </c>
      <c r="I102" s="21">
        <v>6372</v>
      </c>
    </row>
    <row r="103" spans="2:9" x14ac:dyDescent="0.2">
      <c r="B103" s="331"/>
      <c r="C103" s="385"/>
      <c r="D103" s="7" t="s">
        <v>206</v>
      </c>
      <c r="E103" s="21">
        <v>20271.487000000001</v>
      </c>
      <c r="F103" s="21">
        <v>18758.975999999999</v>
      </c>
      <c r="G103" s="21">
        <v>18314.741000000002</v>
      </c>
      <c r="H103" s="21">
        <v>20825.228999999999</v>
      </c>
      <c r="I103" s="21">
        <v>34038</v>
      </c>
    </row>
    <row r="104" spans="2:9" x14ac:dyDescent="0.2">
      <c r="B104" s="331"/>
      <c r="C104" s="385"/>
      <c r="D104" s="7" t="s">
        <v>149</v>
      </c>
      <c r="E104" s="21">
        <v>7.1689699999999998</v>
      </c>
      <c r="F104" s="21">
        <v>9.7748100000000004</v>
      </c>
      <c r="G104" s="21">
        <v>25.75468</v>
      </c>
      <c r="H104" s="21">
        <v>0</v>
      </c>
      <c r="I104" s="21">
        <v>0</v>
      </c>
    </row>
    <row r="105" spans="2:9" x14ac:dyDescent="0.2">
      <c r="B105" s="332"/>
      <c r="C105" s="386"/>
      <c r="D105" s="16" t="s">
        <v>150</v>
      </c>
      <c r="E105" s="18">
        <f t="shared" ref="E105" si="8">SUM(E95:E104)</f>
        <v>69812.000920999999</v>
      </c>
      <c r="F105" s="18">
        <f t="shared" ref="F105" si="9">SUM(F95:F104)</f>
        <v>75706.542079999999</v>
      </c>
      <c r="G105" s="18">
        <f>SUM(G95:G104)</f>
        <v>115001.24967999999</v>
      </c>
      <c r="H105" s="18">
        <f t="shared" ref="H105" si="10">SUM(H95:H104)</f>
        <v>114679.20499999999</v>
      </c>
      <c r="I105" s="18">
        <f>SUM(I95:I104)</f>
        <v>111723.538</v>
      </c>
    </row>
    <row r="106" spans="2:9" ht="30" customHeight="1" x14ac:dyDescent="0.2">
      <c r="B106" s="370" t="s">
        <v>337</v>
      </c>
      <c r="C106" s="370"/>
      <c r="D106" s="370"/>
      <c r="E106" s="370"/>
      <c r="F106" s="370"/>
      <c r="G106" s="370"/>
      <c r="H106" s="370"/>
      <c r="I106" s="370"/>
    </row>
    <row r="107" spans="2:9" ht="43.5" customHeight="1" x14ac:dyDescent="0.2">
      <c r="B107" s="339" t="s">
        <v>338</v>
      </c>
      <c r="C107" s="339"/>
      <c r="D107" s="339"/>
      <c r="E107" s="339"/>
      <c r="F107" s="339"/>
      <c r="G107" s="339"/>
      <c r="H107" s="339"/>
      <c r="I107" s="339"/>
    </row>
    <row r="108" spans="2:9" ht="15.95" customHeight="1" x14ac:dyDescent="0.2">
      <c r="B108" s="377" t="s">
        <v>339</v>
      </c>
      <c r="C108" s="377"/>
      <c r="D108" s="377"/>
      <c r="E108" s="377"/>
      <c r="F108" s="377"/>
      <c r="G108" s="377"/>
      <c r="H108" s="377"/>
      <c r="I108" s="377"/>
    </row>
    <row r="109" spans="2:9" ht="15.95" customHeight="1" x14ac:dyDescent="0.2">
      <c r="B109" s="339" t="s">
        <v>340</v>
      </c>
      <c r="C109" s="339"/>
      <c r="D109" s="339"/>
      <c r="E109" s="339"/>
      <c r="F109" s="339"/>
      <c r="G109" s="339"/>
      <c r="H109" s="339"/>
      <c r="I109" s="339"/>
    </row>
  </sheetData>
  <sortState xmlns:xlrd2="http://schemas.microsoft.com/office/spreadsheetml/2017/richdata2" ref="D41:I49">
    <sortCondition ref="D41:D49"/>
  </sortState>
  <mergeCells count="40">
    <mergeCell ref="B108:I108"/>
    <mergeCell ref="B109:I109"/>
    <mergeCell ref="B106:I106"/>
    <mergeCell ref="B107:I107"/>
    <mergeCell ref="C31:C32"/>
    <mergeCell ref="C37:D37"/>
    <mergeCell ref="C40:D40"/>
    <mergeCell ref="C33:D33"/>
    <mergeCell ref="C34:D34"/>
    <mergeCell ref="C36:D36"/>
    <mergeCell ref="C35:D35"/>
    <mergeCell ref="C39:D39"/>
    <mergeCell ref="C95:C105"/>
    <mergeCell ref="B95:B105"/>
    <mergeCell ref="C74:C80"/>
    <mergeCell ref="C81:C88"/>
    <mergeCell ref="C89:C92"/>
    <mergeCell ref="B47:B73"/>
    <mergeCell ref="C38:D38"/>
    <mergeCell ref="B41:I41"/>
    <mergeCell ref="C47:C56"/>
    <mergeCell ref="B36:B40"/>
    <mergeCell ref="B43:I43"/>
    <mergeCell ref="B42:I42"/>
    <mergeCell ref="B74:B94"/>
    <mergeCell ref="C93:C94"/>
    <mergeCell ref="C57:C66"/>
    <mergeCell ref="C67:C70"/>
    <mergeCell ref="C71:C73"/>
    <mergeCell ref="B9:I9"/>
    <mergeCell ref="B17:B27"/>
    <mergeCell ref="B28:B35"/>
    <mergeCell ref="C17:C19"/>
    <mergeCell ref="C20:C22"/>
    <mergeCell ref="C25:C26"/>
    <mergeCell ref="C23:C24"/>
    <mergeCell ref="C28:C29"/>
    <mergeCell ref="C27:D27"/>
    <mergeCell ref="C12:C13"/>
    <mergeCell ref="D11:I11"/>
  </mergeCells>
  <pageMargins left="0.7" right="0.7" top="0.75" bottom="0.75" header="0.3" footer="0.3"/>
  <pageSetup paperSize="8" scale="69" orientation="portrait" horizontalDpi="360" verticalDpi="360" r:id="rId1"/>
  <headerFooter>
    <oddHeader>&amp;C&amp;"Calibri"&amp;8&amp;K000000 C2 - INTERNAL&amp;1#_x000D_</oddHeader>
  </headerFooter>
  <ignoredErrors>
    <ignoredError sqref="E92 E56 E7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6:I71"/>
  <sheetViews>
    <sheetView showGridLines="0" zoomScaleNormal="100" workbookViewId="0">
      <selection activeCell="D14" sqref="D14"/>
    </sheetView>
  </sheetViews>
  <sheetFormatPr defaultRowHeight="12.75" x14ac:dyDescent="0.2"/>
  <cols>
    <col min="2" max="2" width="23.42578125" customWidth="1"/>
    <col min="3" max="3" width="24.5703125" customWidth="1"/>
    <col min="4" max="5" width="11.85546875" customWidth="1"/>
    <col min="6" max="6" width="12.5703125" customWidth="1"/>
    <col min="7" max="7" width="13.5703125" customWidth="1"/>
    <col min="8" max="8" width="11.85546875" customWidth="1"/>
    <col min="9" max="9" width="6.42578125" customWidth="1"/>
  </cols>
  <sheetData>
    <row r="6" spans="2:9" x14ac:dyDescent="0.2">
      <c r="I6" s="3"/>
    </row>
    <row r="9" spans="2:9" ht="16.5" thickBot="1" x14ac:dyDescent="0.3">
      <c r="B9" s="297" t="s">
        <v>108</v>
      </c>
      <c r="C9" s="297"/>
      <c r="D9" s="297"/>
      <c r="E9" s="297"/>
      <c r="F9" s="297"/>
      <c r="G9" s="297"/>
      <c r="H9" s="297"/>
    </row>
    <row r="11" spans="2:9" x14ac:dyDescent="0.2">
      <c r="B11" s="60" t="s">
        <v>141</v>
      </c>
      <c r="C11" s="60" t="s">
        <v>142</v>
      </c>
      <c r="D11" s="333" t="s">
        <v>143</v>
      </c>
      <c r="E11" s="334"/>
      <c r="F11" s="334"/>
      <c r="G11" s="334"/>
      <c r="H11" s="335"/>
    </row>
    <row r="12" spans="2:9" x14ac:dyDescent="0.2">
      <c r="B12" s="57" t="s">
        <v>341</v>
      </c>
      <c r="C12" s="365" t="s">
        <v>342</v>
      </c>
      <c r="D12" s="124" t="s">
        <v>343</v>
      </c>
      <c r="E12" s="53"/>
      <c r="F12" s="53"/>
      <c r="G12" s="53"/>
      <c r="H12" s="54"/>
    </row>
    <row r="13" spans="2:9" x14ac:dyDescent="0.2">
      <c r="B13" s="115" t="s">
        <v>344</v>
      </c>
      <c r="C13" s="390"/>
      <c r="D13" s="125" t="s">
        <v>345</v>
      </c>
      <c r="E13" s="26"/>
      <c r="F13" s="26"/>
      <c r="G13" s="26"/>
      <c r="H13" s="116"/>
    </row>
    <row r="14" spans="2:9" x14ac:dyDescent="0.2">
      <c r="B14" s="70"/>
      <c r="C14" s="366"/>
      <c r="D14" s="126" t="s">
        <v>145</v>
      </c>
      <c r="E14" s="55"/>
      <c r="F14" s="55"/>
      <c r="G14" s="55"/>
      <c r="H14" s="56"/>
    </row>
    <row r="16" spans="2:9" ht="14.25" x14ac:dyDescent="0.2">
      <c r="B16" s="66" t="s">
        <v>346</v>
      </c>
      <c r="C16" s="66"/>
      <c r="D16" s="66"/>
      <c r="E16" s="75"/>
      <c r="F16" s="75"/>
      <c r="G16" s="75"/>
      <c r="H16" s="75"/>
    </row>
    <row r="17" spans="2:9" x14ac:dyDescent="0.2">
      <c r="B17" s="15" t="s">
        <v>347</v>
      </c>
      <c r="C17" s="15" t="s">
        <v>348</v>
      </c>
      <c r="D17" s="15">
        <v>2025</v>
      </c>
      <c r="E17" s="15">
        <v>2024</v>
      </c>
      <c r="F17" s="15">
        <v>2023</v>
      </c>
      <c r="G17" s="15">
        <v>2022</v>
      </c>
      <c r="H17" s="15">
        <v>2021</v>
      </c>
    </row>
    <row r="18" spans="2:9" ht="14.25" customHeight="1" x14ac:dyDescent="0.2">
      <c r="B18" s="336" t="s">
        <v>349</v>
      </c>
      <c r="C18" s="24" t="s">
        <v>350</v>
      </c>
      <c r="D18" s="76">
        <v>189488.53195</v>
      </c>
      <c r="E18" s="76">
        <v>228103.47594999999</v>
      </c>
      <c r="F18" s="76">
        <v>205165.03813999999</v>
      </c>
      <c r="G18" s="76">
        <v>215490.327155673</v>
      </c>
      <c r="H18" s="76">
        <v>159471</v>
      </c>
    </row>
    <row r="19" spans="2:9" ht="15" customHeight="1" x14ac:dyDescent="0.2">
      <c r="B19" s="337"/>
      <c r="C19" s="24" t="s">
        <v>351</v>
      </c>
      <c r="D19" s="76">
        <v>79715.974470000001</v>
      </c>
      <c r="E19" s="76">
        <v>69252.209000000003</v>
      </c>
      <c r="F19" s="76">
        <v>146235.41188</v>
      </c>
      <c r="G19" s="76">
        <v>161908</v>
      </c>
      <c r="H19" s="76">
        <v>154582.3958</v>
      </c>
    </row>
    <row r="20" spans="2:9" ht="15" customHeight="1" x14ac:dyDescent="0.2">
      <c r="B20" s="337"/>
      <c r="C20" s="24" t="s">
        <v>352</v>
      </c>
      <c r="D20" s="76">
        <v>977.91179999999997</v>
      </c>
      <c r="E20" s="76">
        <v>2504.6950000000002</v>
      </c>
      <c r="F20" s="76">
        <f>F21-F18-F19</f>
        <v>29591.549980000011</v>
      </c>
      <c r="G20" s="76">
        <f>G21-G18-G19</f>
        <v>30359.672844326997</v>
      </c>
      <c r="H20" s="76">
        <f>H21-H18-H19</f>
        <v>58062.604200000002</v>
      </c>
    </row>
    <row r="21" spans="2:9" x14ac:dyDescent="0.2">
      <c r="B21" s="338"/>
      <c r="C21" s="16" t="s">
        <v>150</v>
      </c>
      <c r="D21" s="20">
        <f>SUM(D18:D20)</f>
        <v>270182.41821999999</v>
      </c>
      <c r="E21" s="20">
        <f>SUM(E18:E20)</f>
        <v>299860.37995000003</v>
      </c>
      <c r="F21" s="20">
        <v>380992</v>
      </c>
      <c r="G21" s="20">
        <v>407758</v>
      </c>
      <c r="H21" s="20">
        <v>372116</v>
      </c>
    </row>
    <row r="22" spans="2:9" ht="30" customHeight="1" x14ac:dyDescent="0.2">
      <c r="B22" s="370" t="s">
        <v>353</v>
      </c>
      <c r="C22" s="370"/>
      <c r="D22" s="370"/>
      <c r="E22" s="370"/>
      <c r="F22" s="370"/>
      <c r="G22" s="370"/>
      <c r="H22" s="370"/>
    </row>
    <row r="23" spans="2:9" ht="15.95" customHeight="1" x14ac:dyDescent="0.2">
      <c r="B23" s="26" t="s">
        <v>354</v>
      </c>
      <c r="C23" s="26"/>
      <c r="D23" s="26"/>
      <c r="E23" s="26"/>
      <c r="F23" s="26"/>
      <c r="G23" s="26"/>
      <c r="H23" s="26"/>
    </row>
    <row r="24" spans="2:9" x14ac:dyDescent="0.2">
      <c r="B24" s="147"/>
      <c r="C24" s="147"/>
      <c r="D24" s="147"/>
      <c r="E24" s="147"/>
      <c r="F24" s="147"/>
      <c r="G24" s="147"/>
      <c r="H24" s="147"/>
      <c r="I24" s="147"/>
    </row>
    <row r="25" spans="2:9" ht="14.25" x14ac:dyDescent="0.2">
      <c r="B25" s="66" t="s">
        <v>355</v>
      </c>
      <c r="C25" s="66"/>
      <c r="D25" s="66"/>
      <c r="E25" s="75"/>
      <c r="F25" s="75"/>
      <c r="G25" s="75"/>
      <c r="H25" s="75"/>
    </row>
    <row r="26" spans="2:9" x14ac:dyDescent="0.2">
      <c r="B26" s="15" t="s">
        <v>356</v>
      </c>
      <c r="C26" s="15" t="s">
        <v>357</v>
      </c>
      <c r="D26" s="15">
        <v>2025</v>
      </c>
      <c r="E26" s="15">
        <v>2024</v>
      </c>
      <c r="F26" s="15">
        <v>2023</v>
      </c>
      <c r="G26" s="15">
        <v>2022</v>
      </c>
      <c r="H26" s="15">
        <v>2021</v>
      </c>
    </row>
    <row r="27" spans="2:9" x14ac:dyDescent="0.2">
      <c r="B27" s="345" t="s">
        <v>358</v>
      </c>
      <c r="C27" s="24" t="s">
        <v>359</v>
      </c>
      <c r="D27" s="76">
        <v>2487.71</v>
      </c>
      <c r="E27" s="76">
        <v>17</v>
      </c>
      <c r="F27" s="76">
        <v>240</v>
      </c>
      <c r="G27" s="76">
        <v>98</v>
      </c>
      <c r="H27" s="76">
        <v>50</v>
      </c>
    </row>
    <row r="28" spans="2:9" x14ac:dyDescent="0.2">
      <c r="B28" s="346"/>
      <c r="C28" s="24" t="s">
        <v>360</v>
      </c>
      <c r="D28" s="76">
        <v>2652.2919999999999</v>
      </c>
      <c r="E28" s="76">
        <v>2436</v>
      </c>
      <c r="F28" s="76">
        <v>6203</v>
      </c>
      <c r="G28" s="76">
        <v>6974</v>
      </c>
      <c r="H28" s="76">
        <v>6979</v>
      </c>
    </row>
    <row r="29" spans="2:9" x14ac:dyDescent="0.2">
      <c r="B29" s="346"/>
      <c r="C29" s="24" t="s">
        <v>361</v>
      </c>
      <c r="D29" s="76">
        <v>4970.6760000000004</v>
      </c>
      <c r="E29" s="76">
        <v>3843</v>
      </c>
      <c r="F29" s="76">
        <v>5955</v>
      </c>
      <c r="G29" s="76">
        <v>6406.8329999999996</v>
      </c>
      <c r="H29" s="76">
        <v>2988</v>
      </c>
    </row>
    <row r="30" spans="2:9" x14ac:dyDescent="0.2">
      <c r="B30" s="346"/>
      <c r="C30" s="24" t="s">
        <v>362</v>
      </c>
      <c r="D30" s="76">
        <v>531.25</v>
      </c>
      <c r="E30" s="76">
        <v>353</v>
      </c>
      <c r="F30" s="76">
        <v>152</v>
      </c>
      <c r="G30" s="76">
        <v>29</v>
      </c>
      <c r="H30" s="76">
        <v>328</v>
      </c>
    </row>
    <row r="31" spans="2:9" x14ac:dyDescent="0.2">
      <c r="B31" s="346"/>
      <c r="C31" s="24" t="s">
        <v>363</v>
      </c>
      <c r="D31" s="76">
        <v>546.625</v>
      </c>
      <c r="E31" s="76">
        <v>29</v>
      </c>
      <c r="F31" s="76">
        <v>52</v>
      </c>
      <c r="G31" s="76">
        <v>75</v>
      </c>
      <c r="H31" s="76">
        <v>147</v>
      </c>
    </row>
    <row r="32" spans="2:9" x14ac:dyDescent="0.2">
      <c r="B32" s="346"/>
      <c r="C32" s="25" t="s">
        <v>364</v>
      </c>
      <c r="D32" s="76">
        <v>1333</v>
      </c>
      <c r="E32" s="76">
        <v>590</v>
      </c>
      <c r="F32" s="76">
        <v>361</v>
      </c>
      <c r="G32" s="76">
        <v>210</v>
      </c>
      <c r="H32" s="76">
        <v>283</v>
      </c>
    </row>
    <row r="33" spans="2:8" x14ac:dyDescent="0.2">
      <c r="B33" s="347"/>
      <c r="C33" s="16" t="s">
        <v>150</v>
      </c>
      <c r="D33" s="20">
        <f>SUM(D27:D32)</f>
        <v>12521.553</v>
      </c>
      <c r="E33" s="20">
        <f>SUM(E27:E32)</f>
        <v>7268</v>
      </c>
      <c r="F33" s="20">
        <f>SUM(F27:F32)</f>
        <v>12963</v>
      </c>
      <c r="G33" s="20">
        <f>SUM(G27:G32)</f>
        <v>13792.832999999999</v>
      </c>
      <c r="H33" s="20">
        <f>SUM(H27:H32)</f>
        <v>10775</v>
      </c>
    </row>
    <row r="34" spans="2:8" x14ac:dyDescent="0.2">
      <c r="B34" s="336" t="s">
        <v>365</v>
      </c>
      <c r="C34" s="24" t="s">
        <v>359</v>
      </c>
      <c r="D34" s="76">
        <v>0</v>
      </c>
      <c r="E34" s="76">
        <v>781</v>
      </c>
      <c r="F34" s="76">
        <v>2143.86</v>
      </c>
      <c r="G34" s="76">
        <v>2</v>
      </c>
      <c r="H34" s="76">
        <v>117</v>
      </c>
    </row>
    <row r="35" spans="2:8" x14ac:dyDescent="0.2">
      <c r="B35" s="337"/>
      <c r="C35" s="24" t="s">
        <v>360</v>
      </c>
      <c r="D35" s="76">
        <v>61.49</v>
      </c>
      <c r="E35" s="76">
        <v>49</v>
      </c>
      <c r="F35" s="76">
        <v>60</v>
      </c>
      <c r="G35" s="76">
        <v>244</v>
      </c>
      <c r="H35" s="76">
        <v>1183</v>
      </c>
    </row>
    <row r="36" spans="2:8" x14ac:dyDescent="0.2">
      <c r="B36" s="337"/>
      <c r="C36" s="24" t="s">
        <v>361</v>
      </c>
      <c r="D36" s="76">
        <v>56314.49</v>
      </c>
      <c r="E36" s="76">
        <v>28963</v>
      </c>
      <c r="F36" s="76">
        <v>54892</v>
      </c>
      <c r="G36" s="76">
        <v>36095</v>
      </c>
      <c r="H36" s="76">
        <v>14905</v>
      </c>
    </row>
    <row r="37" spans="2:8" x14ac:dyDescent="0.2">
      <c r="B37" s="337"/>
      <c r="C37" s="24" t="s">
        <v>362</v>
      </c>
      <c r="D37" s="76">
        <v>22123.39</v>
      </c>
      <c r="E37" s="76">
        <v>10247</v>
      </c>
      <c r="F37" s="76">
        <v>44260</v>
      </c>
      <c r="G37" s="76">
        <v>57748</v>
      </c>
      <c r="H37" s="76">
        <v>66695</v>
      </c>
    </row>
    <row r="38" spans="2:8" x14ac:dyDescent="0.2">
      <c r="B38" s="337"/>
      <c r="C38" s="25" t="s">
        <v>363</v>
      </c>
      <c r="D38" s="76">
        <v>2370.0300000000002</v>
      </c>
      <c r="E38" s="76">
        <v>3460</v>
      </c>
      <c r="F38" s="76">
        <v>21919</v>
      </c>
      <c r="G38" s="76">
        <v>20956</v>
      </c>
      <c r="H38" s="76">
        <v>22880</v>
      </c>
    </row>
    <row r="39" spans="2:8" x14ac:dyDescent="0.2">
      <c r="B39" s="337"/>
      <c r="C39" s="25" t="s">
        <v>364</v>
      </c>
      <c r="D39" s="76">
        <v>12689.605</v>
      </c>
      <c r="E39" s="76">
        <v>22.475999999999999</v>
      </c>
      <c r="F39" s="76">
        <v>25</v>
      </c>
      <c r="G39" s="76">
        <v>0</v>
      </c>
      <c r="H39" s="76">
        <v>0</v>
      </c>
    </row>
    <row r="40" spans="2:8" x14ac:dyDescent="0.2">
      <c r="B40" s="338"/>
      <c r="C40" s="16" t="s">
        <v>150</v>
      </c>
      <c r="D40" s="20">
        <f>SUM(D34:D39)</f>
        <v>93559.00499999999</v>
      </c>
      <c r="E40" s="20">
        <f>SUM(E34:E39)</f>
        <v>43522.476000000002</v>
      </c>
      <c r="F40" s="20">
        <f>SUM(F34:F39)</f>
        <v>123299.86</v>
      </c>
      <c r="G40" s="20">
        <f>SUM(G34:G39)</f>
        <v>115045</v>
      </c>
      <c r="H40" s="20">
        <f>SUM(H34:H39)</f>
        <v>105780</v>
      </c>
    </row>
    <row r="41" spans="2:8" x14ac:dyDescent="0.2">
      <c r="B41" s="388" t="s">
        <v>366</v>
      </c>
      <c r="C41" s="389"/>
      <c r="D41" s="141">
        <f>D36/D40</f>
        <v>0.60191416101528661</v>
      </c>
      <c r="E41" s="141">
        <f>E36/E40</f>
        <v>0.66547224932699134</v>
      </c>
      <c r="F41" s="141">
        <f t="shared" ref="F41:H41" si="0">F36/F40</f>
        <v>0.44519109754058117</v>
      </c>
      <c r="G41" s="141">
        <f t="shared" si="0"/>
        <v>0.313746794732496</v>
      </c>
      <c r="H41" s="141">
        <f t="shared" si="0"/>
        <v>0.14090565324257895</v>
      </c>
    </row>
    <row r="42" spans="2:8" x14ac:dyDescent="0.2">
      <c r="B42" s="388" t="s">
        <v>367</v>
      </c>
      <c r="C42" s="389"/>
      <c r="D42" s="141">
        <f>D29/D33</f>
        <v>0.39696960912116896</v>
      </c>
      <c r="E42" s="141">
        <f>E29/E33</f>
        <v>0.52875619152449094</v>
      </c>
      <c r="F42" s="141">
        <f t="shared" ref="F42:H42" si="1">F29/F33</f>
        <v>0.45938440175885209</v>
      </c>
      <c r="G42" s="141">
        <f t="shared" si="1"/>
        <v>0.46450450027198908</v>
      </c>
      <c r="H42" s="141">
        <f t="shared" si="1"/>
        <v>0.27730858468677494</v>
      </c>
    </row>
    <row r="43" spans="2:8" x14ac:dyDescent="0.2">
      <c r="B43" s="388" t="s">
        <v>368</v>
      </c>
      <c r="C43" s="389"/>
      <c r="D43" s="141">
        <f>(D29+D36)/SUM(D33+D40)</f>
        <v>0.57772288490413115</v>
      </c>
      <c r="E43" s="141">
        <f>(E29+E36)/SUM(E33+E40)</f>
        <v>0.64590849670320083</v>
      </c>
      <c r="F43" s="141">
        <f t="shared" ref="F43:H43" si="2">(F29+F36)/SUM(F33+F40)</f>
        <v>0.44654133929083833</v>
      </c>
      <c r="G43" s="141">
        <f t="shared" si="2"/>
        <v>0.32988627649457591</v>
      </c>
      <c r="H43" s="141">
        <f t="shared" si="2"/>
        <v>0.15351550770022737</v>
      </c>
    </row>
    <row r="44" spans="2:8" x14ac:dyDescent="0.2">
      <c r="B44" s="388" t="s">
        <v>369</v>
      </c>
      <c r="C44" s="389"/>
      <c r="D44" s="141">
        <f>SUM(D35+D28)/SUM(D40,D33)</f>
        <v>2.558227493486601E-2</v>
      </c>
      <c r="E44" s="141">
        <f>SUM(E35+E28)/SUM(E40,E33)</f>
        <v>4.8926495589448699E-2</v>
      </c>
      <c r="F44" s="141">
        <f t="shared" ref="F44:H44" si="3">SUM(F35+F28)/SUM(F40,F33)</f>
        <v>4.5962634279069152E-2</v>
      </c>
      <c r="G44" s="141">
        <f t="shared" si="3"/>
        <v>5.6023916515267683E-2</v>
      </c>
      <c r="H44" s="141">
        <f t="shared" si="3"/>
        <v>7.0027025867616152E-2</v>
      </c>
    </row>
    <row r="45" spans="2:8" x14ac:dyDescent="0.2">
      <c r="B45" s="388" t="s">
        <v>370</v>
      </c>
      <c r="C45" s="389"/>
      <c r="D45" s="141">
        <f>SUM(D38,D37,D31,D30)/SUM(D33,D40)</f>
        <v>0.24105543449347241</v>
      </c>
      <c r="E45" s="141">
        <f t="shared" ref="E45:H45" si="4">SUM(E38,E37,E31,E30)/SUM(E33,E40)</f>
        <v>0.27739452569808559</v>
      </c>
      <c r="F45" s="141">
        <f t="shared" si="4"/>
        <v>0.48716869732515528</v>
      </c>
      <c r="G45" s="141">
        <f t="shared" si="4"/>
        <v>0.61168368145403373</v>
      </c>
      <c r="H45" s="141">
        <f t="shared" si="4"/>
        <v>0.77259662820127839</v>
      </c>
    </row>
    <row r="46" spans="2:8" ht="30" customHeight="1" x14ac:dyDescent="0.2">
      <c r="B46" s="370" t="s">
        <v>353</v>
      </c>
      <c r="C46" s="370"/>
      <c r="D46" s="370"/>
      <c r="E46" s="370"/>
      <c r="F46" s="370"/>
      <c r="G46" s="370"/>
      <c r="H46" s="370"/>
    </row>
    <row r="47" spans="2:8" x14ac:dyDescent="0.2">
      <c r="B47" s="26"/>
      <c r="C47" s="26"/>
      <c r="D47" s="136"/>
      <c r="E47" s="136"/>
      <c r="F47" s="136"/>
      <c r="G47" s="26"/>
      <c r="H47" s="26"/>
    </row>
    <row r="48" spans="2:8" ht="14.25" x14ac:dyDescent="0.2">
      <c r="B48" s="66" t="s">
        <v>371</v>
      </c>
      <c r="C48" s="66"/>
      <c r="D48" s="66"/>
      <c r="E48" s="75"/>
      <c r="F48" s="75"/>
      <c r="G48" s="75"/>
      <c r="H48" s="75"/>
    </row>
    <row r="49" spans="2:8" x14ac:dyDescent="0.2">
      <c r="B49" s="15" t="s">
        <v>372</v>
      </c>
      <c r="C49" s="15" t="s">
        <v>330</v>
      </c>
      <c r="D49" s="15">
        <v>2025</v>
      </c>
      <c r="E49" s="15">
        <v>2024</v>
      </c>
      <c r="F49" s="15">
        <v>2023</v>
      </c>
      <c r="G49" s="15">
        <v>2022</v>
      </c>
      <c r="H49" s="15">
        <v>2021</v>
      </c>
    </row>
    <row r="50" spans="2:8" x14ac:dyDescent="0.2">
      <c r="B50" s="345" t="s">
        <v>358</v>
      </c>
      <c r="C50" s="24" t="s">
        <v>45</v>
      </c>
      <c r="D50" s="76">
        <v>192.12700000000001</v>
      </c>
      <c r="E50" s="76">
        <v>178.62100000000001</v>
      </c>
      <c r="F50" s="76">
        <v>193.17099999999999</v>
      </c>
      <c r="G50" s="76">
        <v>186.55199999999999</v>
      </c>
      <c r="H50" s="76">
        <v>158.27099999999999</v>
      </c>
    </row>
    <row r="51" spans="2:8" x14ac:dyDescent="0.2">
      <c r="B51" s="346"/>
      <c r="C51" s="24" t="s">
        <v>59</v>
      </c>
      <c r="D51" s="76">
        <v>48.436999999999998</v>
      </c>
      <c r="E51" s="76">
        <v>70.02</v>
      </c>
      <c r="F51" s="76">
        <v>187.79300000000001</v>
      </c>
      <c r="G51" s="76">
        <v>232.48</v>
      </c>
      <c r="H51" s="76">
        <v>295.32</v>
      </c>
    </row>
    <row r="52" spans="2:8" x14ac:dyDescent="0.2">
      <c r="B52" s="346"/>
      <c r="C52" s="24" t="s">
        <v>62</v>
      </c>
      <c r="D52" s="76">
        <v>1864.49</v>
      </c>
      <c r="E52" s="76">
        <v>1564.17</v>
      </c>
      <c r="F52" s="76">
        <v>7255.95</v>
      </c>
      <c r="G52" s="76">
        <v>9564</v>
      </c>
      <c r="H52" s="76">
        <v>5848.7</v>
      </c>
    </row>
    <row r="53" spans="2:8" x14ac:dyDescent="0.2">
      <c r="B53" s="346"/>
      <c r="C53" s="24" t="s">
        <v>43</v>
      </c>
      <c r="D53" s="76">
        <v>470.49</v>
      </c>
      <c r="E53" s="76">
        <v>530.41999999999996</v>
      </c>
      <c r="F53" s="76">
        <v>879.1</v>
      </c>
      <c r="G53" s="76">
        <v>581.19000000000005</v>
      </c>
      <c r="H53" s="76">
        <v>391.09500000000003</v>
      </c>
    </row>
    <row r="54" spans="2:8" x14ac:dyDescent="0.2">
      <c r="B54" s="346"/>
      <c r="C54" s="25" t="s">
        <v>34</v>
      </c>
      <c r="D54" s="76">
        <v>7558.21</v>
      </c>
      <c r="E54" s="76">
        <v>3383</v>
      </c>
      <c r="F54" s="76">
        <v>2784.2294999999999</v>
      </c>
      <c r="G54" s="76">
        <v>2263.2399999999998</v>
      </c>
      <c r="H54" s="76">
        <v>2421.4899999999998</v>
      </c>
    </row>
    <row r="55" spans="2:8" x14ac:dyDescent="0.2">
      <c r="B55" s="346"/>
      <c r="C55" s="25" t="s">
        <v>49</v>
      </c>
      <c r="D55" s="76">
        <v>22.902999999999999</v>
      </c>
      <c r="E55" s="76">
        <v>232.959</v>
      </c>
      <c r="F55" s="76">
        <v>70.31</v>
      </c>
      <c r="G55" s="76">
        <v>34.93</v>
      </c>
      <c r="H55" s="76">
        <v>61.923999999999999</v>
      </c>
    </row>
    <row r="56" spans="2:8" x14ac:dyDescent="0.2">
      <c r="B56" s="346"/>
      <c r="C56" s="25" t="s">
        <v>53</v>
      </c>
      <c r="D56" s="76">
        <v>40.44</v>
      </c>
      <c r="E56" s="76">
        <v>45</v>
      </c>
      <c r="F56" s="76">
        <v>95</v>
      </c>
      <c r="G56" s="76">
        <v>87</v>
      </c>
      <c r="H56" s="76">
        <v>88.501999999999995</v>
      </c>
    </row>
    <row r="57" spans="2:8" x14ac:dyDescent="0.2">
      <c r="B57" s="346"/>
      <c r="C57" s="25" t="s">
        <v>206</v>
      </c>
      <c r="D57" s="76">
        <v>1781.9</v>
      </c>
      <c r="E57" s="76">
        <v>1224.93</v>
      </c>
      <c r="F57" s="76">
        <v>1473.51</v>
      </c>
      <c r="G57" s="76">
        <v>842.53347199999996</v>
      </c>
      <c r="H57" s="76">
        <v>1509.37</v>
      </c>
    </row>
    <row r="58" spans="2:8" x14ac:dyDescent="0.2">
      <c r="B58" s="346"/>
      <c r="C58" s="25" t="s">
        <v>149</v>
      </c>
      <c r="D58" s="76">
        <v>542.66</v>
      </c>
      <c r="E58" s="76">
        <v>39.29</v>
      </c>
      <c r="F58" s="76">
        <v>24</v>
      </c>
      <c r="G58" s="76">
        <v>1</v>
      </c>
      <c r="H58" s="76">
        <v>0</v>
      </c>
    </row>
    <row r="59" spans="2:8" x14ac:dyDescent="0.2">
      <c r="B59" s="347"/>
      <c r="C59" s="16" t="s">
        <v>150</v>
      </c>
      <c r="D59" s="20">
        <f>SUM(D50:D58)</f>
        <v>12521.657000000001</v>
      </c>
      <c r="E59" s="20">
        <f>SUM(E50:E58)</f>
        <v>7268.41</v>
      </c>
      <c r="F59" s="20">
        <f>SUM(F50:F58)</f>
        <v>12963.063499999998</v>
      </c>
      <c r="G59" s="20">
        <f>SUM(G50:G58)</f>
        <v>13792.925471999999</v>
      </c>
      <c r="H59" s="20">
        <f>SUM(H50:H58)</f>
        <v>10774.672000000002</v>
      </c>
    </row>
    <row r="60" spans="2:8" x14ac:dyDescent="0.2">
      <c r="B60" s="336" t="s">
        <v>365</v>
      </c>
      <c r="C60" s="24" t="s">
        <v>45</v>
      </c>
      <c r="D60" s="76">
        <v>701.58299999999997</v>
      </c>
      <c r="E60" s="76">
        <v>656</v>
      </c>
      <c r="F60" s="76">
        <v>847.12400000000002</v>
      </c>
      <c r="G60" s="76">
        <v>805.80700000000002</v>
      </c>
      <c r="H60" s="76">
        <v>776</v>
      </c>
    </row>
    <row r="61" spans="2:8" x14ac:dyDescent="0.2">
      <c r="B61" s="337"/>
      <c r="C61" s="24" t="s">
        <v>59</v>
      </c>
      <c r="D61" s="76">
        <v>161.11000000000001</v>
      </c>
      <c r="E61" s="76">
        <v>388</v>
      </c>
      <c r="F61" s="76">
        <v>705.52700000000004</v>
      </c>
      <c r="G61" s="76">
        <v>582.03800000000001</v>
      </c>
      <c r="H61" s="76">
        <v>774</v>
      </c>
    </row>
    <row r="62" spans="2:8" x14ac:dyDescent="0.2">
      <c r="B62" s="337"/>
      <c r="C62" s="24" t="s">
        <v>62</v>
      </c>
      <c r="D62" s="76">
        <v>19047</v>
      </c>
      <c r="E62" s="76">
        <v>16363</v>
      </c>
      <c r="F62" s="76">
        <v>83520.86</v>
      </c>
      <c r="G62" s="76">
        <v>85370.1</v>
      </c>
      <c r="H62" s="76">
        <v>79874</v>
      </c>
    </row>
    <row r="63" spans="2:8" x14ac:dyDescent="0.2">
      <c r="B63" s="337"/>
      <c r="C63" s="24" t="s">
        <v>43</v>
      </c>
      <c r="D63" s="76">
        <v>44.5</v>
      </c>
      <c r="E63" s="76">
        <v>1041</v>
      </c>
      <c r="F63" s="76">
        <v>741.6</v>
      </c>
      <c r="G63" s="76">
        <v>206.95</v>
      </c>
      <c r="H63" s="76">
        <v>172</v>
      </c>
    </row>
    <row r="64" spans="2:8" x14ac:dyDescent="0.2">
      <c r="B64" s="337"/>
      <c r="C64" s="25" t="s">
        <v>34</v>
      </c>
      <c r="D64" s="76">
        <v>34955</v>
      </c>
      <c r="E64" s="76">
        <v>12439</v>
      </c>
      <c r="F64" s="76">
        <v>13792.715</v>
      </c>
      <c r="G64" s="76">
        <v>11116.62</v>
      </c>
      <c r="H64" s="76">
        <v>17300</v>
      </c>
    </row>
    <row r="65" spans="2:8" x14ac:dyDescent="0.2">
      <c r="B65" s="337"/>
      <c r="C65" s="25" t="s">
        <v>49</v>
      </c>
      <c r="D65" s="76">
        <v>522.51</v>
      </c>
      <c r="E65" s="76">
        <v>839</v>
      </c>
      <c r="F65" s="76">
        <v>556.86</v>
      </c>
      <c r="G65" s="76">
        <v>1670.97</v>
      </c>
      <c r="H65" s="76">
        <v>320</v>
      </c>
    </row>
    <row r="66" spans="2:8" x14ac:dyDescent="0.2">
      <c r="B66" s="337"/>
      <c r="C66" s="25" t="s">
        <v>53</v>
      </c>
      <c r="D66" s="76">
        <v>185.16</v>
      </c>
      <c r="E66" s="76">
        <v>845</v>
      </c>
      <c r="F66" s="76">
        <v>4357</v>
      </c>
      <c r="G66" s="76">
        <v>1675.076</v>
      </c>
      <c r="H66" s="76">
        <v>527</v>
      </c>
    </row>
    <row r="67" spans="2:8" x14ac:dyDescent="0.2">
      <c r="B67" s="337"/>
      <c r="C67" s="25" t="s">
        <v>206</v>
      </c>
      <c r="D67" s="76">
        <v>37827.74</v>
      </c>
      <c r="E67" s="76">
        <v>10619</v>
      </c>
      <c r="F67" s="76">
        <v>18655.91</v>
      </c>
      <c r="G67" s="76">
        <f>13648-43</f>
        <v>13605</v>
      </c>
      <c r="H67" s="76">
        <v>6033</v>
      </c>
    </row>
    <row r="68" spans="2:8" x14ac:dyDescent="0.2">
      <c r="B68" s="337"/>
      <c r="C68" s="25" t="s">
        <v>149</v>
      </c>
      <c r="D68" s="76">
        <v>114.7</v>
      </c>
      <c r="E68" s="76">
        <v>332</v>
      </c>
      <c r="F68" s="76">
        <v>122</v>
      </c>
      <c r="G68" s="76">
        <v>12</v>
      </c>
      <c r="H68" s="76">
        <v>4</v>
      </c>
    </row>
    <row r="69" spans="2:8" x14ac:dyDescent="0.2">
      <c r="B69" s="338"/>
      <c r="C69" s="16" t="s">
        <v>150</v>
      </c>
      <c r="D69" s="20">
        <f>SUM(D60:D68)</f>
        <v>93559.303</v>
      </c>
      <c r="E69" s="20">
        <f>SUM(E60:E68)</f>
        <v>43522</v>
      </c>
      <c r="F69" s="20">
        <f>SUM(F60:F68)</f>
        <v>123299.59600000001</v>
      </c>
      <c r="G69" s="20">
        <f>SUM(G60:G68)</f>
        <v>115044.561</v>
      </c>
      <c r="H69" s="20">
        <f>SUM(H60:H68)</f>
        <v>105780</v>
      </c>
    </row>
    <row r="70" spans="2:8" ht="30" customHeight="1" x14ac:dyDescent="0.2">
      <c r="B70" s="370" t="s">
        <v>353</v>
      </c>
      <c r="C70" s="370"/>
      <c r="D70" s="370"/>
      <c r="E70" s="370"/>
      <c r="F70" s="370"/>
      <c r="G70" s="370"/>
      <c r="H70" s="370"/>
    </row>
    <row r="71" spans="2:8" x14ac:dyDescent="0.2">
      <c r="F71" s="79"/>
    </row>
  </sheetData>
  <mergeCells count="16">
    <mergeCell ref="B70:H70"/>
    <mergeCell ref="B9:H9"/>
    <mergeCell ref="B50:B59"/>
    <mergeCell ref="B60:B69"/>
    <mergeCell ref="B41:C41"/>
    <mergeCell ref="B42:C42"/>
    <mergeCell ref="B44:C44"/>
    <mergeCell ref="B45:C45"/>
    <mergeCell ref="B27:B33"/>
    <mergeCell ref="B34:B40"/>
    <mergeCell ref="B18:B21"/>
    <mergeCell ref="D11:H11"/>
    <mergeCell ref="C12:C14"/>
    <mergeCell ref="B43:C43"/>
    <mergeCell ref="B22:H22"/>
    <mergeCell ref="B46:H46"/>
  </mergeCells>
  <pageMargins left="0.7" right="0.7" top="0.75" bottom="0.75" header="0.3" footer="0.3"/>
  <pageSetup paperSize="8" orientation="portrait" r:id="rId1"/>
  <headerFooter>
    <oddHeader>&amp;C&amp;"Calibri"&amp;8&amp;K000000 C2 - INTERNAL&amp;1#_x000D_</oddHeader>
  </headerFooter>
  <ignoredErrors>
    <ignoredError sqref="D59 D33 D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3B7581C2790D4C80F7B21406503F6D" ma:contentTypeVersion="20" ma:contentTypeDescription="Create a new document." ma:contentTypeScope="" ma:versionID="025d426fb0262bd1a6905e0f18174e7d">
  <xsd:schema xmlns:xsd="http://www.w3.org/2001/XMLSchema" xmlns:xs="http://www.w3.org/2001/XMLSchema" xmlns:p="http://schemas.microsoft.com/office/2006/metadata/properties" xmlns:ns1="http://schemas.microsoft.com/sharepoint/v3" xmlns:ns2="498d0265-d234-4520-9ab2-016fa73129a5" xmlns:ns3="ccf52670-d94e-46f0-bca9-d38b42aec72d" targetNamespace="http://schemas.microsoft.com/office/2006/metadata/properties" ma:root="true" ma:fieldsID="b5764a811d8170d19e60c441c3ec8b13" ns1:_="" ns2:_="" ns3:_="">
    <xsd:import namespace="http://schemas.microsoft.com/sharepoint/v3"/>
    <xsd:import namespace="498d0265-d234-4520-9ab2-016fa73129a5"/>
    <xsd:import namespace="ccf52670-d94e-46f0-bca9-d38b42aec7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d0265-d234-4520-9ab2-016fa7312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80ddef-64c9-48fc-8289-d8c58b20474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52670-d94e-46f0-bca9-d38b42aec7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53f95c-9830-49d9-b778-6b999bddabe3}" ma:internalName="TaxCatchAll" ma:showField="CatchAllData" ma:web="ccf52670-d94e-46f0-bca9-d38b42aec72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8d0265-d234-4520-9ab2-016fa73129a5">
      <Terms xmlns="http://schemas.microsoft.com/office/infopath/2007/PartnerControls"/>
    </lcf76f155ced4ddcb4097134ff3c332f>
    <TaxCatchAll xmlns="ccf52670-d94e-46f0-bca9-d38b42aec72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482C3-1481-4A9F-9E1D-EBFF7F63A4EF}"/>
</file>

<file path=customXml/itemProps2.xml><?xml version="1.0" encoding="utf-8"?>
<ds:datastoreItem xmlns:ds="http://schemas.openxmlformats.org/officeDocument/2006/customXml" ds:itemID="{FECDC2E4-7C17-4040-BDF3-B89E3261AAEA}">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61b0e731-283c-4091-94d7-775fc0336188"/>
    <ds:schemaRef ds:uri="http://purl.org/dc/terms/"/>
    <ds:schemaRef ds:uri="84dc2d73-5bad-40cc-bd8b-ea18293aeb1f"/>
    <ds:schemaRef ds:uri="http://schemas.microsoft.com/office/2006/metadata/properties"/>
  </ds:schemaRefs>
</ds:datastoreItem>
</file>

<file path=customXml/itemProps3.xml><?xml version="1.0" encoding="utf-8"?>
<ds:datastoreItem xmlns:ds="http://schemas.openxmlformats.org/officeDocument/2006/customXml" ds:itemID="{8D9E3EE7-8B38-4AF8-8D5A-A82541EA6C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About</vt:lpstr>
      <vt:lpstr>References</vt:lpstr>
      <vt:lpstr>Boundaries</vt:lpstr>
      <vt:lpstr>Air Quality </vt:lpstr>
      <vt:lpstr>Biodiversity</vt:lpstr>
      <vt:lpstr>Climate Change</vt:lpstr>
      <vt:lpstr>Environmental Compliance</vt:lpstr>
      <vt:lpstr>Water</vt:lpstr>
      <vt:lpstr>Waste</vt:lpstr>
      <vt:lpstr>Health &amp; Safety</vt:lpstr>
      <vt:lpstr>Workforce</vt:lpstr>
      <vt:lpstr>Community</vt:lpstr>
      <vt:lpstr>Local Supplier</vt:lpstr>
      <vt:lpstr>Board</vt:lpstr>
      <vt:lpstr>Tax &amp; Economic Contributions</vt:lpstr>
      <vt:lpstr>CbC Sections 1 and 2</vt:lpstr>
      <vt:lpstr>CbC Section 3</vt:lpstr>
      <vt:lpstr>CbC Sections 4 and 5</vt:lpstr>
      <vt:lpstr>'CbC Section 3'!Print_Titles</vt:lpstr>
    </vt:vector>
  </TitlesOfParts>
  <Manager/>
  <Company>FQML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Martinez</dc:creator>
  <cp:keywords/>
  <dc:description/>
  <cp:lastModifiedBy>Lindsay Bahadir</cp:lastModifiedBy>
  <cp:revision/>
  <dcterms:created xsi:type="dcterms:W3CDTF">2024-12-11T17:46:50Z</dcterms:created>
  <dcterms:modified xsi:type="dcterms:W3CDTF">2026-05-14T15:32:27Z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0x010100D53B7581C2790D4C80F7B21406503F6D</vt:lpwstr>
  </property>
  <property fmtid="{D5CDD505-2E9C-101B-9397-08002B2CF9AE}" pid="5" name="MediaServiceImageTags">
    <vt:lpwstr/>
  </property>
  <property fmtid="{D5CDD505-2E9C-101B-9397-08002B2CF9AE}" pid="6" name="MSIP_Label_f982d035-dd95-4f4e-86bb-84bfdb8ec5bf_Enabled">
    <vt:lpwstr>true</vt:lpwstr>
  </property>
  <property fmtid="{D5CDD505-2E9C-101B-9397-08002B2CF9AE}" pid="7" name="MSIP_Label_f982d035-dd95-4f4e-86bb-84bfdb8ec5bf_SetDate">
    <vt:lpwstr>2025-08-20T09:24:18Z</vt:lpwstr>
  </property>
  <property fmtid="{D5CDD505-2E9C-101B-9397-08002B2CF9AE}" pid="8" name="MSIP_Label_f982d035-dd95-4f4e-86bb-84bfdb8ec5bf_Method">
    <vt:lpwstr>Standard</vt:lpwstr>
  </property>
  <property fmtid="{D5CDD505-2E9C-101B-9397-08002B2CF9AE}" pid="9" name="MSIP_Label_f982d035-dd95-4f4e-86bb-84bfdb8ec5bf_Name">
    <vt:lpwstr>C2 - INTERNAL</vt:lpwstr>
  </property>
  <property fmtid="{D5CDD505-2E9C-101B-9397-08002B2CF9AE}" pid="10" name="MSIP_Label_f982d035-dd95-4f4e-86bb-84bfdb8ec5bf_SiteId">
    <vt:lpwstr>66b39f4a-ac3c-4d64-9d48-83fa5e6f3f51</vt:lpwstr>
  </property>
  <property fmtid="{D5CDD505-2E9C-101B-9397-08002B2CF9AE}" pid="11" name="MSIP_Label_f982d035-dd95-4f4e-86bb-84bfdb8ec5bf_ActionId">
    <vt:lpwstr>f96b780c-758a-48ca-bdc5-01b0e61421af</vt:lpwstr>
  </property>
  <property fmtid="{D5CDD505-2E9C-101B-9397-08002B2CF9AE}" pid="12" name="MSIP_Label_f982d035-dd95-4f4e-86bb-84bfdb8ec5bf_ContentBits">
    <vt:lpwstr>1</vt:lpwstr>
  </property>
  <property fmtid="{D5CDD505-2E9C-101B-9397-08002B2CF9AE}" pid="13" name="MSIP_Label_f982d035-dd95-4f4e-86bb-84bfdb8ec5bf_Tag">
    <vt:lpwstr>10, 3, 0, 1</vt:lpwstr>
  </property>
</Properties>
</file>